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26" documentId="120_S{2AC9BD13-BADA-5192-A53E-5A8FF88502F6}" xr6:coauthVersionLast="47" xr6:coauthVersionMax="47" xr10:uidLastSave="{4D4D8FFF-1D11-4E71-A788-617086A48AC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3" i="4"/>
  <c r="L3" i="4"/>
  <c r="L4" i="4"/>
  <c r="L5"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5" i="4"/>
  <c r="I5" i="4"/>
  <c r="J5" i="4"/>
  <c r="G6" i="4"/>
  <c r="I6" i="4"/>
  <c r="J6" i="4"/>
  <c r="L6" i="4"/>
  <c r="G7" i="4"/>
  <c r="I7" i="4"/>
  <c r="J7" i="4"/>
  <c r="L7" i="4"/>
  <c r="G8" i="4"/>
  <c r="I8" i="4"/>
  <c r="J8" i="4"/>
  <c r="L8"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<sst xmlns="http://schemas.openxmlformats.org/spreadsheetml/2006/main" count="181600" uniqueCount="39214">
  <si>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</si>
  <si>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</si>
  <si>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</si>
  <si>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</si>
  <si>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</si>
  <si>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</si>
  <si>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</si>
  <si>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</si>
  <si>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</si>
  <si>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</si>
  <si>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</si>
  <si>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</si>
  <si>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</si>
  <si>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</si>
  <si>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</si>
  <si>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</si>
  <si>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</si>
  <si>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</si>
  <si>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</si>
  <si>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</si>
  <si>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</si>
  <si>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</si>
  <si>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</si>
  <si>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</si>
  <si>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</si>
  <si>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</si>
  <si>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</si>
  <si>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</si>
  <si>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</si>
  <si>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</si>
  <si>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</si>
  <si>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</si>
  <si>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</si>
  <si>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</si>
  <si>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</si>
  <si>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</si>
  <si>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</si>
  <si>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</si>
  <si>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</si>
  <si>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</si>
  <si>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</si>
  <si>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</si>
  <si>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</si>
  <si>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</si>
  <si>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</si>
  <si>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</si>
  <si>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</si>
  <si>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</si>
  <si>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</si>
  <si>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</si>
  <si>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</si>
  <si>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</si>
  <si>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</si>
  <si>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</si>
  <si>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</si>
  <si>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</si>
  <si>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</si>
  <si>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</si>
  <si>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</si>
  <si>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</si>
  <si>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</si>
  <si>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</si>
  <si>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</si>
  <si>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</si>
  <si>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</si>
  <si>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</si>
  <si>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</si>
  <si>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</si>
  <si>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</si>
  <si>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</si>
  <si>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</si>
  <si>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</si>
  <si>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</si>
  <si>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</si>
  <si>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</si>
  <si>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</si>
  <si>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</si>
  <si>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</si>
  <si>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</si>
  <si>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</si>
  <si>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</si>
  <si>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</si>
  <si>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</si>
  <si>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</si>
  <si>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</si>
  <si>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</si>
  <si>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</si>
  <si>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</si>
  <si>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</si>
  <si>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</si>
  <si>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</si>
  <si>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</si>
  <si>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</si>
  <si>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</si>
  <si>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</si>
  <si>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</si>
  <si>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</si>
  <si>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</si>
  <si>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</si>
  <si>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</si>
  <si>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</si>
  <si>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</si>
  <si>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</si>
  <si>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</si>
  <si>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</si>
  <si>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</si>
  <si>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</si>
  <si>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</si>
  <si>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</si>
  <si>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</si>
  <si>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</si>
  <si>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</si>
  <si>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</si>
  <si>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</si>
  <si>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</si>
  <si>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</si>
  <si>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</si>
  <si>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</si>
  <si>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</si>
  <si>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</si>
  <si>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</si>
  <si>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</si>
  <si>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</si>
  <si>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</si>
  <si>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</si>
  <si>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</si>
  <si>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</si>
  <si>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</si>
  <si>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</si>
  <si>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</si>
  <si>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</si>
  <si>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</si>
  <si>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</si>
  <si>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</si>
  <si>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</si>
  <si>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</si>
  <si>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</si>
  <si>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</si>
  <si>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</si>
  <si>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</si>
  <si>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</si>
  <si>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</si>
  <si>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</si>
  <si>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</si>
  <si>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</si>
  <si>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</si>
  <si>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</si>
  <si>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</si>
  <si>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</si>
  <si>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</si>
  <si>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</si>
  <si>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</si>
  <si>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</si>
  <si>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</si>
  <si>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</si>
  <si>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</si>
  <si>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</si>
  <si>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</si>
  <si>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</si>
  <si>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</si>
  <si>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</si>
  <si>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</si>
  <si>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</si>
  <si>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</si>
  <si>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</si>
  <si>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</si>
  <si>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</si>
  <si>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</si>
  <si>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</si>
  <si>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</si>
  <si>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</si>
  <si>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</si>
  <si>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</si>
  <si>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</si>
  <si>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</si>
  <si>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</si>
  <si>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</si>
  <si>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</si>
  <si>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</si>
  <si>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</si>
  <si>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</si>
  <si>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</si>
  <si>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</si>
  <si>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</si>
  <si>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</si>
  <si>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</si>
  <si>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</si>
  <si>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</si>
  <si>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</si>
  <si>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</si>
  <si>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</si>
  <si>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</si>
  <si>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</si>
  <si>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</si>
  <si>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</si>
  <si>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</si>
  <si>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</si>
  <si>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</si>
  <si>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</si>
  <si>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</si>
  <si>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</si>
  <si>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</si>
  <si>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</si>
  <si>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</si>
  <si>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</si>
  <si>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</si>
  <si>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</si>
  <si>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</si>
  <si>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</si>
  <si>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</si>
  <si>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</si>
  <si>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</si>
  <si>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</si>
  <si>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</si>
  <si>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</si>
  <si>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</si>
  <si>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</si>
  <si>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</si>
  <si>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</si>
  <si>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</si>
  <si>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</si>
  <si>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</si>
  <si>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</si>
  <si>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</si>
  <si>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</si>
  <si>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</si>
  <si>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</si>
  <si>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</si>
  <si>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</si>
  <si>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</si>
  <si>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</si>
  <si>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</si>
  <si>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</si>
  <si>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</si>
  <si>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</si>
  <si>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</si>
  <si>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</si>
  <si>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</si>
  <si>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</si>
  <si>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</si>
  <si>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</si>
  <si>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</si>
  <si>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</si>
  <si>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</si>
  <si>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</si>
  <si>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</si>
  <si>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</si>
  <si>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</si>
  <si>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</si>
  <si>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</si>
  <si>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</si>
  <si>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</si>
  <si>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</si>
  <si>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</si>
  <si>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</si>
  <si>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</si>
  <si>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</si>
  <si>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</si>
  <si>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</si>
  <si>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</si>
  <si>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</si>
  <si>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</si>
  <si>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</si>
  <si>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</si>
  <si>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</si>
  <si>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</si>
  <si>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</si>
  <si>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</si>
  <si>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</si>
  <si>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</si>
  <si>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</si>
  <si>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</si>
  <si>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</si>
  <si>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</si>
  <si>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</si>
  <si>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</si>
  <si>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</si>
  <si>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</si>
  <si>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</si>
  <si>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</si>
  <si>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</si>
  <si>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</si>
  <si>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</si>
  <si>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</si>
  <si>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</si>
  <si>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</si>
  <si>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</si>
  <si>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</si>
  <si>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</si>
  <si>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</si>
  <si>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</si>
  <si>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</si>
  <si>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</si>
  <si>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</si>
  <si>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</si>
  <si>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</si>
  <si>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</si>
  <si>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</si>
  <si>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</si>
  <si>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</si>
  <si>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</si>
  <si>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</si>
  <si>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</si>
  <si>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</si>
  <si>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</si>
  <si>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</si>
  <si>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</si>
  <si>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</si>
  <si>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</si>
  <si>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</si>
  <si>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</si>
  <si>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</si>
  <si>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</si>
  <si>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</si>
  <si>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</si>
  <si>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</si>
  <si>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</si>
  <si>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</si>
  <si>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</si>
  <si>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</si>
  <si>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</si>
  <si>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</si>
  <si>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</si>
  <si>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</si>
  <si>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</si>
  <si>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</si>
  <si>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</si>
  <si>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</si>
  <si>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</si>
  <si>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</si>
  <si>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</si>
  <si>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</si>
  <si>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</si>
  <si>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</si>
  <si>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</si>
  <si>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</si>
  <si>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</si>
  <si>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</si>
  <si>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</si>
  <si>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</si>
  <si>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</si>
  <si>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</si>
  <si>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</si>
  <si>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</si>
  <si>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</si>
  <si>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</si>
  <si>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</si>
  <si>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</si>
  <si>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</si>
  <si>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</si>
  <si>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</si>
  <si>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</si>
  <si>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</si>
  <si>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</si>
  <si>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</si>
  <si>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</si>
  <si>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</si>
  <si>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</si>
  <si>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</si>
  <si>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</si>
  <si>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</si>
  <si>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</si>
  <si>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</si>
  <si>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</si>
  <si>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</si>
  <si>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</si>
  <si>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</si>
  <si>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</si>
  <si>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</si>
  <si>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</si>
  <si>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</si>
  <si>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</si>
  <si>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</si>
  <si>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</si>
  <si>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</si>
  <si>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</si>
  <si>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</si>
  <si>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</si>
  <si>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</si>
  <si>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</si>
  <si>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</si>
  <si>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</si>
  <si>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</si>
  <si>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</si>
  <si>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</si>
  <si>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</si>
  <si>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</si>
  <si>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</si>
  <si>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</si>
  <si>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</si>
  <si>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</si>
  <si>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</si>
  <si>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</si>
  <si>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</si>
  <si>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</si>
  <si>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</si>
  <si>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</si>
  <si>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</si>
  <si>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</si>
  <si>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</si>
  <si>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</si>
  <si>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</si>
  <si>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</si>
  <si>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</si>
  <si>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</si>
  <si>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</si>
  <si>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</si>
  <si>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</si>
  <si>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</si>
  <si>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</si>
  <si>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</si>
  <si>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</si>
  <si>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</si>
  <si>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</si>
  <si>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</si>
  <si>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</si>
  <si>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</si>
  <si>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</si>
  <si>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</si>
  <si>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</si>
  <si>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</si>
  <si>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</si>
  <si>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</si>
  <si>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</si>
  <si>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</si>
  <si>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</si>
  <si>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</si>
  <si>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</si>
  <si>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</si>
  <si>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</si>
  <si>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</si>
  <si>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</si>
  <si>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</si>
  <si>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</si>
  <si>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</si>
  <si>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</si>
  <si>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</si>
  <si>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</si>
  <si>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</si>
  <si>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</si>
  <si>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</si>
  <si>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</si>
  <si>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</si>
  <si>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</si>
  <si>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</si>
  <si>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</si>
  <si>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</si>
  <si>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</si>
  <si>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</si>
  <si>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</si>
  <si>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</si>
  <si>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</si>
  <si>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</si>
  <si>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</si>
  <si>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</si>
  <si>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</si>
  <si>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</si>
  <si>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</si>
  <si>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</si>
  <si>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</si>
  <si>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</si>
  <si>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</si>
  <si>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</si>
  <si>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</si>
  <si>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</si>
  <si>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</si>
  <si>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</si>
  <si>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</si>
  <si>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</si>
  <si>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</si>
  <si>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</si>
  <si>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</si>
  <si>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</si>
  <si>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</si>
  <si>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</si>
  <si>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</si>
  <si>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</si>
  <si>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</si>
  <si>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</si>
  <si>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</si>
  <si>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</si>
  <si>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</si>
  <si>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</si>
  <si>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</si>
  <si>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</si>
  <si>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</si>
  <si>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</si>
  <si>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</si>
  <si>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</si>
  <si>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</si>
  <si>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</si>
  <si>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</si>
  <si>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</si>
  <si>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</si>
  <si>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</si>
  <si>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</si>
  <si>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</si>
  <si>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</si>
  <si>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</si>
  <si>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</si>
  <si>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</si>
  <si>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</si>
  <si>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</si>
  <si>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</si>
  <si>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</si>
  <si>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</si>
  <si>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</si>
  <si>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</si>
  <si>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</si>
  <si>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</si>
  <si>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</si>
  <si>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</si>
  <si>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</si>
  <si>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</si>
  <si>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</si>
  <si>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</si>
  <si>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</si>
  <si>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</si>
  <si>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</si>
  <si>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</si>
  <si>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</si>
  <si>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</si>
  <si>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</si>
  <si>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</si>
  <si>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</si>
  <si>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</si>
  <si>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</si>
  <si>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</si>
  <si>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</si>
  <si>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</si>
  <si>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</si>
  <si>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</si>
  <si>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</si>
  <si>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</si>
  <si>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</si>
  <si>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</si>
  <si>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</si>
  <si>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</si>
  <si>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</si>
  <si>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</si>
  <si>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</si>
  <si>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</si>
  <si>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</si>
  <si>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</si>
  <si>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</si>
  <si>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</si>
  <si>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</si>
  <si>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</si>
  <si>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</si>
  <si>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</si>
  <si>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</si>
  <si>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</si>
  <si>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</si>
  <si>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</si>
  <si>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</si>
  <si>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</si>
  <si>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</si>
  <si>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</si>
  <si>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</si>
  <si>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</si>
  <si>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</si>
  <si>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</si>
  <si>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</si>
  <si>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</si>
  <si>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</si>
  <si>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</si>
  <si>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</si>
  <si>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</si>
  <si>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</si>
  <si>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</si>
  <si>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</si>
  <si>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</si>
  <si>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</si>
  <si>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</si>
  <si>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</si>
  <si>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</si>
  <si>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</si>
  <si>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</si>
  <si>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</si>
  <si>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</si>
  <si>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</si>
  <si>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</si>
  <si>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</si>
  <si>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</si>
  <si>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</si>
  <si>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</si>
  <si>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</si>
  <si>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</si>
  <si>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</si>
  <si>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</si>
  <si>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</si>
  <si>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</si>
  <si>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</si>
  <si>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</si>
  <si>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</si>
  <si>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</si>
  <si>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</si>
  <si>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</si>
  <si>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</si>
  <si>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</si>
  <si>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</si>
  <si>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</si>
  <si>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</si>
  <si>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</si>
  <si>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</si>
  <si>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</si>
  <si>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</si>
  <si>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</si>
  <si>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</si>
  <si>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</si>
  <si>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</si>
  <si>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</si>
  <si>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</si>
  <si>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</si>
  <si>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</si>
  <si>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</si>
  <si>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</si>
  <si>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</si>
  <si>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</si>
  <si>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</si>
  <si>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</si>
  <si>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</si>
  <si>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</si>
  <si>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</si>
  <si>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</si>
  <si>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</si>
  <si>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</si>
  <si>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</si>
  <si>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</si>
  <si>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</si>
  <si>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</si>
  <si>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</si>
  <si>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</si>
  <si>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</si>
  <si>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</si>
  <si>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</si>
  <si>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</si>
  <si>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</si>
  <si>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</si>
  <si>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</si>
  <si>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</si>
  <si>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</si>
  <si>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</si>
  <si>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</si>
  <si>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</si>
  <si>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</si>
  <si>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</si>
  <si>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</si>
  <si>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</si>
  <si>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</si>
  <si>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</si>
  <si>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</si>
  <si>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</si>
  <si>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</si>
  <si>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</si>
  <si>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</si>
  <si>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</si>
  <si>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</si>
  <si>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</si>
  <si>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</si>
  <si>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</si>
  <si>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</si>
  <si>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</si>
  <si>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</si>
  <si>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</si>
  <si>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</si>
  <si>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</si>
  <si>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</si>
  <si>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</si>
  <si>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</si>
  <si>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</si>
  <si>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</si>
  <si>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</si>
  <si>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</si>
  <si>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</si>
  <si>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</si>
  <si>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</si>
  <si>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</si>
  <si>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</si>
  <si>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</si>
  <si>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</si>
  <si>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</si>
  <si>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</si>
  <si>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</si>
  <si>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</si>
  <si>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</si>
  <si>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</si>
  <si>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</si>
  <si>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</si>
  <si>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</si>
  <si>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</si>
  <si>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</si>
  <si>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</si>
  <si>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</si>
  <si>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</si>
  <si>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</si>
  <si>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</si>
  <si>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</si>
  <si>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</si>
  <si>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</si>
  <si>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</si>
  <si>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</si>
  <si>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</si>
  <si>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</si>
  <si>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</si>
  <si>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</si>
  <si>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</si>
  <si>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</si>
  <si>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</si>
  <si>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</si>
  <si>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</si>
  <si>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</si>
  <si>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</si>
  <si>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</si>
  <si>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</si>
  <si>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</si>
  <si>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</si>
  <si>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</si>
  <si>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</si>
  <si>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</si>
  <si>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</si>
  <si>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</si>
  <si>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</si>
  <si>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</si>
  <si>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</si>
  <si>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</si>
  <si>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</si>
  <si>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</si>
  <si>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</si>
  <si>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</si>
  <si>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</si>
  <si>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</si>
  <si>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</si>
  <si>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</si>
  <si>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</si>
  <si>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</si>
  <si>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</si>
  <si>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</si>
  <si>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</si>
  <si>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</si>
  <si>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</si>
  <si>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</si>
  <si>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</si>
  <si>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</si>
  <si>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</si>
  <si>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</si>
  <si>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</si>
  <si>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</si>
  <si>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</si>
  <si>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</si>
  <si>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</si>
  <si>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</si>
  <si>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</si>
  <si>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</si>
  <si>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</si>
  <si>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</si>
  <si>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</si>
  <si>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</si>
  <si>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</si>
  <si>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</si>
  <si>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</si>
  <si>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</si>
  <si>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</si>
  <si>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</si>
  <si>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</si>
  <si>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</si>
  <si>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</si>
  <si>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</si>
  <si>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</si>
  <si>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</si>
  <si>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</si>
  <si>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</si>
  <si>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</si>
  <si>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</si>
  <si>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</si>
  <si>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</si>
  <si>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</si>
  <si>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</si>
  <si>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</si>
  <si>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</si>
  <si>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</si>
  <si>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</si>
  <si>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</si>
  <si>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</si>
  <si>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</si>
  <si>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</si>
  <si>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</si>
  <si>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</si>
  <si>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</si>
  <si>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</si>
  <si>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</si>
  <si>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</si>
  <si>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</si>
  <si>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</si>
  <si>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</si>
  <si>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</si>
  <si>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</si>
  <si>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</si>
  <si>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</si>
  <si>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</si>
  <si>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</si>
  <si>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</si>
  <si>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</si>
  <si>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</si>
  <si>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</si>
  <si>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</si>
  <si>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</si>
  <si>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</si>
  <si>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</si>
  <si>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</si>
  <si>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</si>
  <si>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</si>
  <si>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</si>
  <si>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</si>
  <si>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</si>
  <si>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</si>
  <si>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</si>
  <si>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</si>
  <si>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</si>
  <si>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</si>
  <si>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</si>
  <si>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</si>
  <si>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</si>
  <si>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</si>
  <si>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</si>
  <si>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</si>
  <si>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</si>
  <si>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</si>
  <si>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</si>
  <si>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</si>
  <si>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</si>
  <si>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</si>
  <si>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</si>
  <si>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</si>
  <si>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</si>
  <si>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</si>
  <si>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</si>
  <si>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</si>
  <si>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</si>
  <si>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</si>
  <si>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</si>
  <si>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</si>
  <si>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</si>
  <si>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</si>
  <si>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</si>
  <si>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</si>
  <si>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</si>
  <si>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</si>
  <si>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</si>
  <si>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</si>
  <si>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</si>
  <si>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</si>
  <si>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</si>
  <si>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</si>
  <si>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</si>
  <si>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</si>
  <si>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</si>
  <si>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</si>
  <si>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</si>
  <si>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</si>
  <si>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</si>
  <si>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</si>
  <si>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</si>
  <si>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</si>
  <si>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</si>
  <si>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</si>
  <si>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</si>
  <si>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</si>
  <si>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</si>
  <si>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</si>
  <si>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</si>
  <si>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</si>
  <si>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</si>
  <si>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</si>
  <si>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</si>
  <si>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</si>
  <si>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</si>
  <si>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</si>
  <si>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</si>
  <si>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</si>
  <si>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</si>
  <si>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</si>
  <si>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</si>
  <si>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</si>
  <si>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</si>
  <si>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</si>
  <si>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</si>
  <si>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</si>
  <si>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</si>
  <si>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</si>
  <si>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</si>
  <si>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</si>
  <si>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</si>
  <si>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</si>
  <si>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</si>
  <si>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</si>
  <si>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</si>
  <si>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</si>
  <si>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</si>
  <si>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</si>
  <si>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</si>
  <si>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</si>
  <si>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</si>
  <si>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</si>
  <si>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</si>
  <si>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</si>
  <si>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</si>
  <si>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</si>
  <si>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</si>
  <si>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</si>
  <si>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</si>
  <si>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</si>
  <si>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</si>
  <si>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</si>
  <si>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</si>
  <si>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</si>
  <si>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</si>
  <si>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</si>
  <si>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</si>
  <si>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</si>
  <si>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</si>
  <si>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</si>
  <si>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</si>
  <si>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</si>
  <si>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</si>
  <si>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</si>
  <si>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</si>
  <si>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</si>
  <si>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</si>
  <si>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</si>
  <si>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</si>
  <si>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</si>
  <si>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</si>
  <si>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</si>
  <si>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</si>
  <si>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</si>
  <si>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</si>
  <si>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</si>
  <si>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</si>
  <si>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</si>
  <si>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</si>
  <si>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</si>
  <si>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</si>
  <si>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</si>
  <si>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</si>
  <si>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</si>
  <si>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</si>
  <si>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</si>
  <si>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</si>
  <si>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</si>
  <si>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</si>
  <si>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</si>
  <si>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</si>
  <si>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</si>
  <si>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</si>
  <si>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</si>
  <si>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</si>
  <si>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</si>
  <si>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</si>
  <si>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</si>
  <si>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</si>
  <si>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</si>
  <si>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</si>
  <si>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</si>
  <si>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</si>
  <si>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</si>
  <si>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</si>
  <si>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</si>
  <si>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</si>
  <si>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</si>
  <si>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</si>
  <si>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</si>
  <si>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</si>
  <si>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</si>
  <si>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</si>
  <si>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</si>
  <si>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</si>
  <si>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</si>
  <si>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</si>
  <si>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</si>
  <si>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</si>
  <si>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</si>
  <si>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</si>
  <si>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</si>
  <si>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</si>
  <si>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</si>
  <si>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</si>
  <si>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</si>
  <si>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</si>
  <si>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</si>
  <si>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</si>
  <si>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</si>
  <si>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</si>
  <si>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</si>
  <si>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</si>
  <si>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</si>
  <si>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</si>
  <si>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</si>
  <si>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</si>
  <si>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</si>
  <si>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</si>
  <si>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</si>
  <si>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</si>
  <si>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</si>
  <si>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</si>
  <si>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</si>
  <si>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</si>
  <si>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</si>
  <si>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</si>
  <si>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</si>
  <si>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</si>
  <si>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</si>
  <si>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</si>
  <si>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</si>
  <si>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</si>
  <si>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</si>
  <si>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</si>
  <si>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</si>
  <si>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</si>
  <si>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</si>
  <si>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</si>
  <si>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</si>
  <si>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</si>
  <si>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</si>
  <si>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</si>
  <si>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</si>
  <si>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</si>
  <si>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</si>
  <si>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</si>
  <si>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</si>
  <si>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</si>
  <si>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</si>
  <si>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</si>
  <si>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</si>
  <si>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</si>
  <si>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</si>
  <si>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</si>
  <si>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</si>
  <si>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</si>
  <si>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</si>
  <si>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</si>
  <si>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</si>
  <si>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</si>
  <si>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</si>
  <si>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</si>
  <si>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</si>
  <si>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</si>
  <si>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</si>
  <si>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</si>
  <si>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</si>
  <si>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</si>
  <si>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</si>
  <si>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</si>
  <si>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</si>
  <si>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</si>
  <si>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</si>
  <si>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</si>
  <si>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</si>
  <si>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</si>
  <si>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</si>
  <si>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</si>
  <si>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</si>
  <si>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</si>
  <si>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</si>
  <si>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</si>
  <si>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</si>
  <si>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</si>
  <si>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</si>
  <si>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</si>
  <si>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</si>
  <si>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</si>
  <si>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</si>
  <si>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</si>
  <si>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</si>
  <si>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</si>
  <si>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</si>
  <si>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</si>
  <si>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</si>
  <si>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</si>
  <si>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</si>
  <si>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</si>
  <si>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</si>
  <si>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</si>
  <si>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</si>
  <si>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</si>
  <si>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</si>
  <si>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</si>
  <si>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</si>
  <si>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</si>
  <si>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</si>
  <si>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</si>
  <si>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</si>
  <si>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</si>
  <si>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</si>
  <si>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</si>
  <si>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</si>
  <si>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</si>
  <si>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</si>
  <si>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</si>
  <si>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</si>
  <si>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</si>
  <si>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</si>
  <si>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</si>
  <si>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</si>
  <si>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</si>
  <si>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</si>
  <si>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</si>
  <si>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</si>
  <si>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</si>
  <si>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</si>
  <si>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</si>
  <si>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</si>
  <si>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</si>
  <si>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</si>
  <si>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</si>
  <si>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</si>
  <si>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</si>
  <si>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</si>
  <si>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</si>
  <si>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</si>
  <si>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</si>
  <si>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</si>
  <si>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</si>
  <si>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</si>
  <si>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</si>
  <si>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</si>
  <si>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</si>
  <si>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</si>
  <si>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</si>
  <si>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</si>
  <si>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</si>
  <si>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</si>
  <si>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</si>
  <si>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</si>
  <si>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</si>
  <si>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</si>
  <si>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</si>
  <si>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</si>
  <si>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</si>
  <si>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</si>
  <si>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</si>
  <si>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</si>
  <si>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</si>
  <si>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</si>
  <si>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</si>
  <si>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</si>
  <si>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</si>
  <si>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</si>
  <si>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</si>
  <si>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</si>
  <si>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</si>
  <si>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</si>
  <si>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</si>
  <si>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</si>
  <si>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</si>
  <si>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</si>
  <si>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</si>
  <si>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</si>
  <si>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</si>
  <si>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</si>
  <si>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</si>
  <si>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</si>
  <si>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</si>
  <si>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</si>
  <si>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</si>
  <si>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</si>
  <si>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</si>
  <si>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</si>
  <si>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</si>
  <si>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</si>
  <si>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</si>
  <si>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</si>
  <si>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</si>
  <si>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</si>
  <si>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</si>
  <si>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</si>
  <si>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</si>
  <si>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</si>
  <si>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</si>
  <si>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</si>
  <si>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</si>
  <si>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</si>
  <si>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</si>
  <si>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</si>
  <si>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</si>
  <si>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</si>
  <si>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</si>
  <si>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</si>
  <si>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</si>
  <si>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</si>
  <si>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</si>
  <si>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</si>
  <si>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</si>
  <si>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</si>
  <si>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</si>
  <si>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</si>
  <si>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</si>
  <si>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</si>
  <si>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</si>
  <si>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</si>
  <si>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</si>
  <si>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</si>
  <si>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</si>
  <si>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</si>
  <si>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</si>
  <si>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</si>
  <si>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</si>
  <si>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</si>
  <si>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</si>
  <si>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</si>
  <si>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</si>
  <si>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</si>
  <si>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</si>
  <si>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</si>
  <si>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</si>
  <si>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</si>
  <si>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</si>
  <si>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</si>
  <si>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</si>
  <si>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</si>
  <si>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</si>
  <si>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</si>
  <si>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</si>
  <si>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</si>
  <si>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</si>
  <si>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</si>
  <si>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</si>
  <si>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</si>
  <si>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</si>
  <si>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</si>
  <si>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</si>
  <si>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</si>
  <si>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</si>
  <si>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</si>
  <si>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</si>
  <si>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</si>
  <si>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</si>
  <si>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</si>
  <si>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</si>
  <si>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</si>
  <si>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</si>
  <si>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</si>
  <si>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</si>
  <si>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</si>
  <si>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</si>
  <si>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</si>
  <si>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</si>
  <si>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</si>
  <si>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</si>
  <si>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</si>
  <si>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</si>
  <si>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</si>
  <si>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</si>
  <si>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</si>
  <si>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</si>
  <si>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</si>
  <si>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</si>
  <si>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</si>
  <si>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</si>
  <si>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</si>
  <si>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</si>
  <si>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</si>
  <si>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</si>
  <si>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</si>
  <si>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</si>
  <si>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</si>
  <si>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</si>
  <si>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</si>
  <si>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</si>
  <si>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</si>
  <si>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</si>
  <si>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</si>
  <si>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</si>
  <si>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</si>
  <si>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</si>
  <si>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</si>
  <si>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</si>
  <si>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</si>
  <si>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</si>
  <si>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</si>
  <si>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</si>
  <si>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</si>
  <si>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</si>
  <si>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</si>
  <si>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</si>
  <si>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</si>
  <si>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</si>
  <si>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</si>
  <si>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</si>
  <si>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</si>
  <si>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</si>
  <si>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</si>
  <si>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</si>
  <si>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</si>
  <si>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</si>
  <si>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</si>
  <si>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</si>
  <si>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</si>
  <si>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</si>
  <si>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</si>
  <si>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</si>
  <si>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</si>
  <si>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</si>
  <si>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</si>
  <si>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</si>
  <si>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</si>
  <si>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</si>
  <si>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</si>
  <si>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</si>
  <si>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</si>
  <si>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</si>
  <si>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</si>
  <si>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</si>
  <si>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</si>
  <si>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</si>
  <si>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</si>
  <si>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</si>
  <si>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</si>
  <si>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</si>
  <si>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</si>
  <si>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</si>
  <si>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</si>
  <si>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</si>
  <si>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</si>
  <si>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</si>
  <si>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</si>
  <si>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</si>
  <si>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</si>
  <si>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</si>
  <si>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</si>
  <si>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</si>
  <si>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</si>
  <si>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</si>
  <si>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</si>
  <si>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</si>
  <si>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</si>
  <si>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</si>
  <si>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</si>
  <si>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</si>
  <si>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</si>
  <si>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</si>
  <si>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</si>
  <si>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</si>
  <si>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</si>
  <si>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</si>
  <si>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</si>
  <si>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</si>
  <si>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</si>
  <si>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</si>
  <si>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</si>
  <si>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</si>
  <si>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</si>
  <si>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</si>
  <si>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</si>
  <si>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</si>
  <si>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</si>
  <si>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</si>
  <si>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</si>
  <si>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</si>
  <si>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</si>
  <si>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</si>
  <si>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</si>
  <si>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</si>
  <si>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</si>
  <si>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</si>
  <si>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</si>
  <si>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</si>
  <si>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</si>
  <si>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</si>
  <si>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</si>
  <si>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</si>
  <si>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</si>
  <si>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</si>
  <si>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</si>
  <si>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</si>
  <si>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</si>
  <si>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</si>
  <si>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</si>
  <si>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</si>
  <si>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</si>
  <si>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</si>
  <si>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</si>
  <si>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</si>
  <si>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</si>
  <si>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</si>
  <si>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</si>
  <si>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</si>
  <si>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</si>
  <si>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</si>
  <si>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</si>
  <si>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</si>
  <si>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</si>
  <si>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</si>
  <si>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</si>
  <si>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</si>
  <si>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</si>
  <si>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</si>
  <si>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</si>
  <si>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</si>
  <si>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</si>
  <si>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</si>
  <si>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</si>
  <si>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</si>
  <si>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</si>
  <si>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</si>
  <si>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</si>
  <si>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</si>
  <si>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</si>
  <si>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</si>
  <si>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</si>
  <si>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</si>
  <si>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</si>
  <si>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</si>
  <si>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</si>
  <si>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</si>
  <si>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</si>
  <si>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</si>
  <si>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</si>
  <si>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</si>
  <si>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</si>
  <si>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</si>
  <si>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</si>
  <si>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</si>
  <si>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</si>
  <si>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</si>
  <si>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</si>
  <si>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</si>
  <si>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</si>
  <si>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</si>
  <si>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</si>
  <si>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</si>
  <si>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</si>
  <si>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</si>
  <si>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</si>
  <si>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</si>
  <si>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</si>
  <si>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</si>
  <si>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</si>
  <si>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</si>
  <si>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</si>
  <si>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</si>
  <si>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</si>
  <si>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</si>
  <si>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</si>
  <si>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</si>
  <si>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</si>
  <si>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</si>
  <si>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</si>
  <si>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</si>
  <si>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</si>
  <si>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</si>
  <si>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</si>
  <si>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</si>
  <si>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</si>
  <si>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</si>
  <si>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</si>
  <si>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</si>
  <si>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</si>
  <si>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</si>
  <si>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</si>
  <si>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</si>
  <si>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</si>
  <si>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</si>
  <si>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</si>
  <si>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</si>
  <si>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</si>
  <si>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</si>
  <si>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</si>
  <si>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</si>
  <si>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</si>
  <si>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</si>
  <si>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</si>
  <si>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</si>
  <si>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</si>
  <si>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</si>
  <si>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</si>
  <si>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</si>
  <si>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</si>
  <si>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</si>
  <si>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</si>
  <si>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</si>
  <si>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</si>
  <si>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</si>
  <si>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</si>
  <si>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</si>
  <si>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</si>
  <si>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</si>
  <si>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</si>
  <si>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</si>
  <si>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</si>
  <si>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</si>
  <si>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</si>
  <si>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</si>
  <si>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</si>
  <si>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</si>
  <si>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</si>
  <si>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</si>
  <si>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</si>
  <si>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</si>
  <si>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</si>
  <si>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</si>
  <si>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</si>
  <si>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</si>
  <si>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</si>
  <si>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</si>
  <si>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</si>
  <si>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</si>
  <si>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</si>
  <si>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</si>
  <si>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</si>
  <si>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</si>
  <si>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</si>
  <si>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</si>
  <si>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</si>
  <si>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</si>
  <si>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</si>
  <si>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</si>
  <si>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</si>
  <si>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</si>
  <si>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</si>
  <si>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</si>
  <si>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</si>
  <si>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</si>
  <si>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</si>
  <si>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</si>
  <si>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</si>
  <si>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</si>
  <si>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</si>
  <si>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</si>
  <si>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</si>
  <si>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</si>
  <si>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</si>
  <si>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</si>
  <si>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</si>
  <si>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</si>
  <si>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</si>
  <si>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</si>
  <si>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</si>
  <si>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</si>
  <si>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</si>
  <si>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</si>
  <si>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</si>
  <si>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</si>
  <si>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</si>
  <si>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</si>
  <si>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</si>
  <si>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</si>
  <si>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</si>
  <si>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</si>
  <si>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</si>
  <si>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</si>
  <si>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</si>
  <si>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</si>
  <si>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</si>
  <si>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</si>
  <si>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</si>
  <si>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</si>
  <si>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</si>
  <si>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</si>
  <si>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</si>
  <si>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</si>
  <si>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</si>
  <si>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</si>
  <si>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</si>
  <si>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</si>
  <si>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</si>
  <si>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</si>
  <si>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</si>
  <si>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</si>
  <si>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</si>
  <si>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</si>
  <si>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</si>
  <si>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</si>
  <si>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</si>
  <si>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</si>
  <si>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</si>
  <si>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</si>
  <si>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</si>
  <si>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</si>
  <si>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</si>
  <si>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</si>
  <si>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</si>
  <si>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</si>
  <si>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</si>
  <si>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</si>
  <si>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</si>
  <si>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</si>
  <si>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</si>
  <si>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</si>
  <si>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</si>
  <si>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</si>
  <si>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</si>
  <si>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</si>
  <si>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</si>
  <si>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</si>
  <si>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</si>
  <si>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</si>
  <si>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</si>
  <si>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</si>
  <si>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</si>
  <si>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</si>
  <si>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</si>
  <si>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</si>
  <si>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</si>
  <si>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</si>
  <si>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</si>
  <si>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</si>
  <si>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</si>
  <si>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</si>
  <si>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</si>
  <si>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</si>
  <si>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</si>
  <si>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</si>
  <si>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</si>
  <si>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</si>
  <si>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</si>
  <si>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</si>
  <si>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</si>
  <si>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</si>
  <si>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</si>
  <si>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</si>
  <si>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</si>
  <si>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</si>
  <si>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</si>
  <si>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</si>
  <si>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</si>
  <si>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</si>
  <si>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</si>
  <si>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</si>
  <si>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</si>
  <si>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</si>
  <si>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</si>
  <si>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</si>
  <si>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</si>
  <si>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</si>
  <si>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</si>
  <si>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</si>
  <si>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</si>
  <si>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</si>
  <si>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</si>
  <si>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</si>
  <si>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</si>
  <si>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</si>
  <si>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</si>
  <si>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</si>
  <si>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</si>
  <si>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</si>
  <si>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</si>
  <si>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</si>
  <si>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</si>
  <si>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</si>
  <si>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</si>
  <si>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</si>
  <si>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</si>
  <si>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</si>
  <si>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</si>
  <si>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</si>
  <si>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</si>
  <si>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</si>
  <si>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</si>
  <si>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</si>
  <si>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</si>
  <si>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</si>
  <si>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</si>
  <si>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</si>
  <si>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</si>
  <si>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</si>
  <si>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</si>
  <si>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</si>
  <si>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</si>
  <si>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</si>
  <si>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</si>
  <si>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</si>
  <si>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</si>
  <si>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</si>
  <si>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</si>
  <si>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</si>
  <si>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</si>
  <si>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</si>
  <si>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</si>
  <si>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</si>
  <si>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</si>
  <si>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</si>
  <si>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</si>
  <si>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</si>
  <si>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</si>
  <si>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</si>
  <si>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</si>
  <si>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</si>
  <si>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</si>
  <si>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</si>
  <si>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</si>
  <si>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</si>
  <si>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</si>
  <si>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</si>
  <si>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</si>
  <si>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</si>
  <si>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</si>
  <si>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</si>
  <si>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</si>
  <si>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</si>
  <si>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</si>
  <si>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</si>
  <si>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</si>
  <si>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</si>
  <si>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</si>
  <si>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</si>
  <si>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</si>
  <si>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</si>
  <si>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</si>
  <si>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</si>
  <si>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</si>
  <si>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</si>
  <si>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</si>
  <si>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</si>
  <si>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</si>
  <si>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</si>
  <si>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</si>
  <si>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</si>
  <si>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</si>
  <si>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</si>
  <si>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</si>
  <si>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</si>
  <si>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</si>
  <si>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</si>
  <si>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</si>
  <si>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</si>
  <si>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</si>
  <si>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</si>
  <si>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</si>
  <si>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</si>
  <si>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</si>
  <si>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</si>
  <si>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</si>
  <si>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</si>
  <si>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</si>
  <si>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</si>
  <si>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</si>
  <si>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</si>
  <si>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</si>
  <si>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</si>
  <si>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</si>
  <si>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</si>
  <si>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</si>
  <si>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</si>
  <si>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</si>
  <si>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</si>
  <si>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</si>
  <si>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</si>
  <si>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</si>
  <si>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</si>
  <si>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</si>
  <si>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</si>
  <si>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</si>
  <si>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</si>
  <si>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</si>
  <si>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</si>
  <si>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</si>
  <si>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</si>
  <si>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</si>
  <si>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</si>
  <si>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</si>
  <si>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</si>
  <si>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</si>
  <si>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</si>
  <si>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</si>
  <si>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</si>
  <si>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</si>
  <si>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</si>
  <si>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</si>
  <si>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</si>
  <si>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</si>
  <si>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</si>
  <si>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</si>
  <si>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</si>
  <si>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</si>
  <si>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</si>
  <si>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</si>
  <si>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</si>
  <si>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</si>
  <si>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</si>
  <si>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</si>
  <si>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</si>
  <si>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</si>
  <si>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</si>
  <si>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</si>
  <si>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</si>
  <si>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</si>
  <si>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</si>
  <si>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</si>
  <si>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</si>
  <si>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</si>
  <si>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</si>
  <si>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</si>
  <si>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</si>
  <si>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</si>
  <si>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</si>
  <si>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</si>
  <si>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</si>
  <si>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</si>
  <si>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</si>
  <si>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</si>
  <si>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</si>
  <si>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</si>
  <si>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</si>
  <si>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</si>
  <si>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</si>
  <si>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</si>
  <si>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</si>
  <si>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</si>
  <si>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</si>
  <si>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</si>
  <si>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</si>
  <si>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</si>
  <si>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</si>
  <si>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</si>
  <si>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</si>
  <si>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</si>
  <si>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</si>
  <si>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</si>
  <si>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</si>
  <si>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</si>
  <si>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</si>
  <si>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</si>
  <si>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</si>
  <si>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</si>
  <si>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</si>
  <si>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</si>
  <si>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</si>
  <si>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</si>
  <si>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</si>
  <si>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</si>
  <si>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</si>
  <si>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</si>
  <si>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</si>
  <si>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</si>
  <si>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</si>
  <si>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</si>
  <si>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</si>
  <si>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</si>
  <si>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</si>
  <si>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</si>
  <si>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</si>
  <si>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</si>
  <si>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</si>
  <si>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</si>
  <si>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</si>
  <si>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</si>
  <si>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</si>
  <si>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</si>
  <si>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</si>
  <si>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</si>
  <si>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</si>
  <si>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</si>
  <si>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</si>
  <si>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</si>
  <si>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</si>
  <si>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</si>
  <si>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</si>
  <si>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</si>
  <si>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</si>
  <si>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</si>
  <si>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</si>
  <si>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</si>
  <si>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</si>
  <si>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</si>
  <si>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</si>
  <si>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</si>
  <si>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</si>
  <si>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</si>
  <si>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</si>
  <si>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</si>
  <si>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</si>
  <si>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</si>
  <si>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</si>
  <si>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</si>
  <si>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</si>
  <si>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</si>
  <si>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</si>
  <si>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</si>
  <si>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</si>
  <si>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</si>
  <si>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</si>
  <si>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</si>
  <si>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</si>
  <si>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</si>
  <si>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</si>
  <si>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</si>
  <si>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</si>
  <si>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</si>
  <si>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</si>
  <si>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</si>
  <si>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</si>
  <si>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</si>
  <si>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</si>
  <si>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</si>
  <si>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</si>
  <si>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</si>
  <si>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</si>
  <si>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</si>
  <si>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</si>
  <si>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</si>
  <si>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</si>
  <si>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</si>
  <si>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</si>
  <si>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</si>
  <si>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</si>
  <si>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</si>
  <si>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</si>
  <si>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</si>
  <si>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</si>
  <si>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</si>
  <si>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</si>
  <si>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</si>
  <si>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</si>
  <si>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</si>
  <si>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</si>
  <si>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</si>
  <si>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</si>
  <si>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</si>
  <si>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</si>
  <si>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</si>
  <si>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</si>
  <si>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</si>
  <si>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</si>
  <si>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</si>
  <si>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</si>
  <si>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</si>
  <si>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</si>
  <si>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</si>
  <si>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</si>
  <si>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</si>
  <si>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</si>
  <si>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</si>
  <si>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</si>
  <si>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</si>
  <si>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</si>
  <si>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</si>
  <si>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</si>
  <si>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</si>
  <si>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</si>
  <si>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</si>
  <si>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</si>
  <si>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</si>
  <si>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</si>
  <si>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</si>
  <si>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</si>
  <si>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</si>
  <si>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</si>
  <si>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</si>
  <si>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</si>
  <si>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</si>
  <si>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</si>
  <si>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</si>
  <si>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</si>
  <si>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</si>
  <si>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</si>
  <si>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</si>
  <si>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</si>
  <si>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</si>
  <si>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</si>
  <si>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</si>
  <si>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</si>
  <si>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</si>
  <si>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</si>
  <si>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</si>
  <si>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</si>
  <si>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</si>
  <si>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</si>
  <si>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</si>
  <si>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</si>
  <si>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</si>
  <si>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</si>
  <si>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</si>
  <si>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</si>
  <si>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</si>
  <si>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</si>
  <si>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</si>
  <si>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</si>
  <si>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</si>
  <si>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</si>
  <si>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</si>
  <si>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</si>
  <si>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</si>
  <si>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</si>
  <si>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</si>
  <si>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</si>
  <si>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</si>
  <si>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</si>
  <si>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</si>
  <si>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</si>
  <si>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</si>
  <si>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</si>
  <si>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</si>
  <si>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</si>
  <si>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</si>
  <si>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</si>
  <si>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</si>
  <si>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</si>
  <si>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</si>
  <si>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</si>
  <si>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</si>
  <si>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</si>
  <si>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</si>
  <si>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</si>
  <si>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</si>
  <si>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</si>
  <si>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</si>
  <si>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</si>
  <si>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</si>
  <si>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</si>
  <si>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</si>
  <si>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</si>
  <si>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</si>
  <si>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</si>
  <si>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</si>
  <si>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</si>
  <si>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</si>
  <si>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</si>
  <si>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</si>
  <si>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</si>
  <si>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</si>
  <si>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</si>
  <si>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</si>
  <si>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</si>
  <si>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</si>
  <si>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</si>
  <si>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</si>
  <si>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</si>
  <si>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</si>
  <si>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</si>
  <si>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</si>
  <si>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</si>
  <si>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</si>
  <si>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</si>
  <si>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</si>
  <si>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</si>
  <si>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</si>
  <si>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</si>
  <si>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</si>
  <si>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</si>
  <si>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</si>
  <si>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</si>
  <si>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</si>
  <si>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</si>
  <si>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</si>
  <si>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</si>
  <si>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</si>
  <si>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</si>
  <si>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</si>
  <si>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</si>
  <si>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</si>
  <si>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</si>
  <si>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</si>
  <si>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</si>
  <si>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</si>
  <si>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</si>
  <si>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</si>
  <si>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</si>
  <si>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</si>
  <si>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</si>
  <si>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</si>
  <si>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</si>
  <si>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</si>
  <si>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</si>
  <si>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</si>
  <si>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</si>
  <si>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</si>
  <si>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</si>
  <si>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</si>
  <si>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</si>
  <si>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</si>
  <si>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</si>
  <si>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</si>
  <si>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</si>
  <si>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</si>
  <si>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</si>
  <si>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</si>
  <si>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</si>
  <si>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</si>
  <si>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</si>
  <si>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</si>
  <si>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</si>
  <si>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</si>
  <si>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</si>
  <si>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</si>
  <si>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</si>
  <si>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</si>
  <si>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</si>
  <si>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</si>
  <si>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</si>
  <si>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</si>
  <si>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</si>
  <si>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</si>
  <si>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</si>
  <si>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</si>
  <si>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</si>
  <si>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</si>
  <si>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</si>
  <si>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</si>
  <si>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</si>
  <si>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</si>
  <si>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</si>
  <si>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</si>
  <si>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</si>
  <si>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</si>
  <si>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</si>
  <si>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</si>
  <si>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</si>
  <si>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</si>
  <si>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</si>
  <si>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</si>
  <si>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</si>
  <si>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</si>
  <si>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</si>
  <si>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</si>
  <si>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</si>
  <si>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</si>
  <si>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</si>
  <si>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</si>
  <si>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</si>
  <si>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</si>
  <si>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</si>
  <si>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</si>
  <si>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</si>
  <si>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</si>
  <si>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</si>
  <si>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</si>
  <si>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</si>
  <si>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</si>
  <si>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</si>
  <si>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</si>
  <si>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</si>
  <si>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</si>
  <si>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</si>
  <si>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</si>
  <si>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</si>
  <si>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</si>
  <si>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</si>
  <si>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</si>
  <si>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</si>
  <si>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</si>
  <si>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</si>
  <si>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</si>
  <si>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</si>
  <si>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</si>
  <si>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</si>
  <si>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</si>
  <si>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</si>
  <si>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</si>
  <si>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</si>
  <si>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</si>
  <si>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</si>
  <si>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</si>
  <si>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</si>
  <si>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</si>
  <si>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</si>
  <si>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</si>
  <si>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</si>
  <si>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</si>
  <si>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</si>
  <si>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</si>
  <si>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</si>
  <si>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</si>
  <si>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</si>
  <si>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</si>
  <si>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</si>
  <si>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</si>
  <si>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</si>
  <si>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</si>
  <si>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</si>
  <si>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</si>
  <si>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</si>
  <si>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</si>
  <si>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</si>
  <si>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</si>
  <si>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</si>
  <si>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</si>
  <si>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</si>
  <si>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</si>
  <si>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</si>
  <si>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</si>
  <si>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</si>
  <si>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</si>
  <si>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</si>
  <si>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</si>
  <si>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</si>
  <si>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</si>
  <si>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</si>
  <si>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</si>
  <si>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</si>
  <si>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</si>
  <si>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</si>
  <si>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</si>
  <si>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</si>
  <si>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</si>
  <si>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</si>
  <si>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</si>
  <si>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</si>
  <si>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</si>
  <si>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</si>
  <si>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</si>
  <si>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</si>
  <si>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</si>
  <si>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</si>
  <si>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</si>
  <si>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</si>
  <si>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</si>
  <si>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</si>
  <si>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</si>
  <si>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</si>
  <si>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</si>
  <si>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</si>
  <si>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</si>
  <si>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</si>
  <si>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</si>
  <si>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</si>
  <si>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</si>
  <si>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</si>
  <si>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</si>
  <si>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</si>
  <si>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</si>
  <si>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</si>
  <si>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</si>
  <si>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</si>
  <si>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</si>
  <si>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</si>
  <si>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</si>
  <si>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</si>
  <si>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</si>
  <si>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</si>
  <si>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</si>
  <si>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</si>
  <si>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</si>
  <si>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</si>
  <si>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</si>
  <si>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</si>
  <si>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</si>
  <si>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</si>
  <si>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</si>
  <si>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</si>
  <si>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</si>
  <si>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</si>
  <si>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</si>
  <si>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</si>
  <si>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</si>
  <si>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</si>
  <si>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</si>
  <si>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</si>
  <si>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</si>
  <si>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</si>
  <si>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</si>
  <si>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</si>
  <si>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</si>
  <si>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</si>
  <si>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</si>
  <si>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</si>
  <si>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</si>
  <si>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</si>
  <si>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</si>
  <si>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</si>
  <si>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</si>
  <si>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</si>
  <si>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</si>
  <si>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</si>
  <si>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</si>
  <si>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</si>
  <si>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</si>
  <si>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</si>
  <si>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</si>
  <si>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</si>
  <si>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</si>
  <si>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</si>
  <si>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</si>
  <si>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</si>
  <si>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</si>
  <si>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</si>
  <si>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</si>
  <si>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</si>
  <si>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</si>
  <si>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</si>
  <si>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</si>
  <si>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</si>
  <si>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</si>
  <si>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</si>
  <si>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</si>
  <si>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</si>
  <si>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</si>
  <si>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</si>
  <si>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</si>
  <si>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</si>
  <si>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</si>
  <si>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</si>
  <si>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</si>
  <si>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</si>
  <si>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</si>
  <si>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</si>
  <si>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</si>
  <si>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</si>
  <si>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</si>
  <si>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</si>
  <si>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</si>
  <si>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</si>
  <si>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</si>
  <si>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</si>
  <si>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</si>
  <si>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</si>
  <si>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</si>
  <si>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</si>
  <si>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</si>
  <si>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</si>
  <si>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</si>
  <si>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</si>
  <si>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</si>
  <si>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</si>
  <si>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</si>
  <si>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</si>
  <si>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</si>
  <si>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</si>
  <si>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</si>
  <si>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</si>
  <si>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</si>
  <si>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</si>
  <si>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</si>
  <si>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</si>
  <si>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</si>
  <si>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</si>
  <si>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</si>
  <si>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</si>
  <si>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</si>
  <si>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</si>
  <si>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</si>
  <si>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</si>
  <si>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</si>
  <si>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</si>
  <si>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</si>
  <si>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</si>
  <si>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</si>
  <si>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</si>
  <si>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</si>
  <si>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</si>
  <si>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</si>
  <si>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</si>
  <si>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</si>
  <si>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</si>
  <si>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</si>
  <si>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</si>
  <si>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</si>
  <si>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</si>
  <si>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</si>
  <si>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</si>
  <si>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</si>
  <si>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</si>
  <si>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</si>
  <si>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</si>
  <si>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</si>
  <si>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</si>
  <si>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</si>
  <si>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</si>
  <si>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</si>
  <si>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</si>
  <si>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</si>
  <si>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</si>
  <si>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</si>
  <si>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</si>
  <si>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</si>
  <si>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</si>
  <si>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</si>
  <si>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</si>
  <si>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</si>
  <si>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</si>
  <si>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</si>
  <si>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</si>
  <si>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</si>
  <si>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</si>
  <si>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</si>
  <si>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</si>
  <si>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</si>
  <si>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</si>
  <si>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</si>
  <si>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</si>
  <si>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</si>
  <si>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</si>
  <si>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</si>
  <si>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</si>
  <si>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</si>
  <si>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</si>
  <si>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</si>
  <si>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</si>
  <si>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</si>
  <si>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</si>
  <si>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</si>
  <si>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</si>
  <si>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</si>
  <si>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</si>
  <si>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</si>
  <si>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</si>
  <si>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</si>
  <si>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</si>
  <si>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</si>
  <si>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</si>
  <si>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</si>
  <si>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</si>
  <si>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</si>
  <si>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</si>
  <si>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</si>
  <si>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</si>
  <si>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</si>
  <si>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</si>
  <si>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</si>
  <si>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</si>
  <si>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</si>
  <si>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</si>
  <si>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</si>
  <si>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</si>
  <si>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</si>
  <si>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</si>
  <si>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</si>
  <si>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</si>
  <si>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</si>
  <si>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</si>
  <si>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</si>
  <si>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</si>
  <si>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</si>
  <si>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</si>
  <si>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</si>
  <si>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</si>
  <si>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</si>
  <si>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</si>
  <si>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</si>
  <si>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</si>
  <si>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</si>
  <si>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</si>
  <si>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</si>
  <si>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</si>
  <si>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</si>
  <si>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</si>
  <si>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</si>
  <si>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</si>
  <si>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</si>
  <si>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</si>
  <si>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</si>
  <si>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</si>
  <si>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</si>
  <si>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</si>
  <si>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</si>
  <si>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</si>
  <si>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</si>
  <si>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</si>
  <si>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</si>
  <si>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</si>
  <si>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</si>
  <si>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</si>
  <si>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</si>
  <si>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</si>
  <si>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</si>
  <si>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</si>
  <si>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</si>
  <si>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</si>
  <si>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</si>
  <si>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</si>
  <si>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</si>
  <si>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</si>
  <si>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</si>
  <si>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</si>
  <si>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</si>
  <si>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</si>
  <si>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</si>
  <si>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</si>
  <si>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</si>
  <si>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</si>
  <si>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</si>
  <si>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</si>
  <si>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</si>
  <si>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</si>
  <si>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</si>
  <si>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</si>
  <si>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</si>
  <si>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</si>
  <si>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</si>
  <si>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</si>
  <si>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</si>
  <si>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</si>
  <si>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</si>
  <si>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</si>
  <si>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</si>
  <si>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</si>
  <si>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</si>
  <si>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</si>
  <si>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</si>
  <si>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</si>
  <si>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</si>
  <si>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</si>
  <si>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</si>
  <si>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</si>
  <si>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</si>
  <si>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</si>
  <si>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</si>
  <si>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</si>
  <si>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</si>
  <si>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</si>
  <si>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</si>
  <si>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</si>
  <si>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</si>
  <si>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</si>
  <si>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</si>
  <si>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</si>
  <si>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</si>
  <si>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</si>
  <si>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</si>
  <si>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</si>
  <si>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</si>
  <si>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</si>
  <si>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</si>
  <si>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</si>
  <si>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</si>
  <si>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</si>
  <si>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</si>
  <si>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</si>
  <si>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</si>
  <si>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</si>
  <si>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</si>
  <si>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</si>
  <si>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</si>
  <si>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</si>
  <si>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</si>
  <si>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</si>
  <si>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</si>
  <si>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</si>
  <si>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</si>
  <si>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</si>
  <si>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</si>
  <si>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</si>
  <si>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</si>
  <si>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</si>
  <si>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</si>
  <si>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</si>
  <si>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</si>
  <si>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</si>
  <si>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</si>
  <si>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</si>
  <si>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</si>
  <si>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</si>
  <si>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</si>
  <si>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</si>
  <si>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</si>
  <si>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</si>
  <si>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</si>
  <si>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</si>
  <si>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</si>
  <si>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</si>
  <si>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</si>
  <si>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</si>
  <si>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</si>
  <si>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</si>
  <si>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</si>
  <si>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</si>
  <si>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</si>
  <si>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</si>
  <si>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</si>
  <si>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</si>
  <si>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</si>
  <si>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</si>
  <si>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</si>
  <si>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</si>
  <si>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</si>
  <si>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</si>
  <si>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</si>
  <si>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</si>
  <si>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</si>
  <si>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</si>
  <si>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</si>
  <si>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</si>
  <si>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</si>
  <si>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</si>
  <si>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</si>
  <si>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</si>
  <si>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</si>
  <si>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</si>
  <si>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</si>
  <si>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</si>
  <si>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</si>
  <si>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</si>
  <si>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</si>
  <si>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</si>
  <si>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</si>
  <si>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</si>
  <si>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</si>
  <si>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</si>
  <si>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</si>
  <si>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</si>
  <si>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</si>
  <si>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</si>
  <si>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</si>
  <si>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</si>
  <si>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</si>
  <si>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</si>
  <si>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</si>
  <si>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</si>
  <si>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</si>
  <si>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</si>
  <si>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</si>
  <si>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</si>
  <si>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</si>
  <si>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</si>
  <si>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</si>
  <si>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</si>
  <si>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</si>
  <si>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</si>
  <si>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</si>
  <si>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</si>
  <si>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</si>
  <si>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</si>
  <si>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</si>
  <si>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</si>
  <si>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</si>
  <si>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</si>
  <si>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</si>
  <si>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</si>
  <si>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</si>
  <si>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</si>
  <si>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</si>
  <si>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</si>
  <si>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</si>
  <si>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</si>
  <si>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</si>
  <si>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</si>
  <si>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</si>
  <si>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</si>
  <si>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</si>
  <si>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</si>
  <si>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</si>
  <si>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</si>
  <si>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</si>
  <si>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</si>
  <si>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</si>
  <si>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</si>
  <si>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</si>
  <si>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</si>
  <si>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</si>
  <si>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</si>
  <si>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</si>
  <si>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</si>
  <si>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</si>
  <si>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</si>
  <si>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</si>
  <si>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</si>
  <si>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</si>
  <si>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</si>
  <si>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</si>
  <si>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</si>
  <si>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</si>
  <si>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</si>
  <si>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</si>
  <si>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</si>
  <si>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</si>
  <si>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</si>
  <si>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</si>
  <si>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</si>
  <si>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</si>
  <si>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</si>
  <si>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</si>
  <si>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</si>
  <si>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</si>
  <si>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</si>
  <si>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</si>
  <si>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</si>
  <si>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</si>
  <si>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</si>
  <si>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</si>
  <si>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</si>
  <si>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</si>
  <si>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</si>
  <si>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</si>
  <si>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</si>
  <si>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</si>
  <si>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</si>
  <si>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</si>
  <si>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</si>
  <si>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</si>
  <si>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</si>
  <si>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</si>
  <si>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</si>
  <si>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</si>
  <si>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</si>
  <si>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</si>
  <si>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</si>
  <si>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</si>
  <si>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</si>
  <si>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</si>
  <si>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</si>
  <si>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</si>
  <si>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</si>
  <si>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</si>
  <si>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</si>
  <si>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</si>
  <si>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</si>
  <si>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</si>
  <si>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</si>
  <si>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</si>
  <si>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</si>
  <si>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</si>
  <si>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</si>
  <si>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</si>
  <si>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</si>
  <si>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</si>
  <si>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</si>
  <si>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</si>
  <si>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</si>
  <si>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</si>
  <si>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</si>
  <si>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</si>
  <si>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</si>
  <si>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</si>
  <si>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</si>
  <si>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</si>
  <si>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</si>
  <si>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</si>
  <si>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</si>
  <si>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</si>
  <si>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</si>
  <si>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</si>
  <si>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</si>
  <si>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</si>
  <si>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</si>
  <si>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</si>
  <si>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</si>
  <si>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</si>
  <si>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</si>
  <si>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</si>
  <si>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</si>
  <si>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</si>
  <si>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</si>
  <si>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</si>
  <si>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</si>
  <si>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</si>
  <si>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</si>
  <si>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</si>
  <si>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</si>
  <si>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</si>
  <si>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</si>
  <si>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</si>
  <si>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</si>
  <si>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</si>
  <si>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</si>
  <si>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</si>
  <si>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</si>
  <si>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</si>
  <si>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</si>
  <si>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</si>
  <si>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</si>
  <si>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</si>
  <si>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</si>
  <si>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</si>
  <si>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</si>
  <si>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</si>
  <si>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</si>
  <si>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</si>
  <si>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</si>
  <si>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</si>
  <si>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</si>
  <si>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</si>
  <si>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</si>
  <si>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</si>
  <si>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</si>
  <si>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</si>
  <si>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</si>
  <si>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</si>
  <si>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</si>
  <si>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</si>
  <si>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</si>
  <si>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</si>
  <si>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</si>
  <si>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</si>
  <si>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</si>
  <si>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</si>
  <si>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</si>
  <si>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</si>
  <si>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</si>
  <si>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</si>
  <si>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</si>
  <si>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</si>
  <si>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</si>
  <si>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</si>
  <si>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</si>
  <si>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</si>
  <si>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</si>
  <si>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</si>
  <si>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</si>
  <si>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</si>
  <si>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</si>
  <si>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</si>
  <si>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</si>
  <si>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</si>
  <si>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</si>
  <si>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</si>
  <si>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</si>
  <si>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</si>
  <si>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</si>
  <si>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</si>
  <si>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</si>
  <si>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</si>
  <si>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</si>
  <si>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</si>
  <si>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</si>
  <si>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</si>
  <si>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</si>
  <si>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</si>
  <si>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</si>
  <si>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</si>
  <si>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</si>
  <si>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</si>
  <si>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</si>
  <si>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</si>
  <si>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</si>
  <si>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</si>
  <si>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</si>
  <si>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</si>
  <si>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</si>
  <si>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</si>
  <si>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</si>
  <si>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</si>
  <si>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</si>
  <si>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</si>
  <si>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</si>
  <si>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</si>
  <si>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</si>
  <si>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</si>
  <si>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</si>
  <si>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</si>
  <si>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</si>
  <si>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</si>
  <si>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</si>
  <si>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</si>
  <si>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</si>
  <si>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</si>
  <si>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</si>
  <si>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</si>
  <si>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</si>
  <si>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</si>
  <si>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</si>
  <si>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</si>
  <si>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</si>
  <si>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</si>
  <si>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</si>
  <si>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</si>
  <si>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</si>
  <si>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</si>
  <si>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</si>
  <si>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</si>
  <si>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</si>
  <si>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</si>
  <si>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</si>
  <si>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</si>
  <si>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</si>
  <si>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</si>
  <si>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</si>
  <si>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</si>
  <si>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</si>
  <si>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</si>
  <si>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</si>
  <si>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</si>
  <si>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</si>
  <si>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</si>
  <si>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</si>
  <si>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</si>
  <si>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</si>
  <si>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</si>
  <si>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</si>
  <si>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</si>
  <si>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</si>
  <si>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</si>
  <si>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</si>
  <si>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</si>
  <si>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</si>
  <si>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</si>
  <si>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</si>
  <si>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</si>
  <si>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</si>
  <si>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</si>
  <si>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</si>
  <si>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</si>
  <si>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</si>
  <si>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</si>
  <si>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</si>
  <si>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</si>
  <si>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</si>
  <si>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</si>
  <si>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</si>
  <si>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</si>
  <si>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</si>
  <si>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</si>
  <si>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</si>
  <si>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</si>
  <si>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</si>
  <si>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</si>
  <si>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</si>
  <si>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</si>
  <si>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</si>
  <si>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</si>
  <si>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</si>
  <si>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</si>
  <si>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</si>
  <si>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</si>
  <si>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</si>
  <si>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</si>
  <si>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</si>
  <si>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</si>
  <si>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</si>
  <si>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</si>
  <si>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</si>
  <si>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</si>
  <si>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</si>
  <si>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</si>
  <si>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</si>
  <si>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</si>
  <si>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</si>
  <si>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</si>
  <si>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</si>
  <si>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</si>
  <si>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</si>
  <si>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</si>
  <si>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</si>
  <si>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</si>
  <si>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</si>
  <si>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</si>
  <si>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</si>
  <si>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</si>
  <si>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</si>
  <si>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</si>
  <si>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</si>
  <si>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</si>
  <si>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</si>
  <si>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</si>
  <si>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</si>
  <si>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</si>
  <si>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</si>
  <si>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</si>
  <si>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</si>
  <si>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</si>
  <si>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</si>
  <si>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</si>
  <si>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</si>
  <si>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</si>
  <si>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</si>
  <si>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</si>
  <si>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</si>
  <si>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</si>
  <si>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</si>
  <si>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</si>
  <si>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</si>
  <si>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</si>
  <si>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</si>
  <si>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</si>
  <si>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</si>
  <si>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</si>
  <si>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</si>
  <si>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</si>
  <si>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</si>
  <si>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</si>
  <si>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</si>
  <si>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</si>
  <si>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</si>
  <si>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</si>
  <si>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</si>
  <si>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</si>
  <si>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</si>
  <si>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</si>
  <si>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</si>
  <si>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</si>
  <si>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</si>
  <si>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</si>
  <si>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</si>
  <si>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</si>
  <si>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</si>
  <si>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</si>
  <si>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</si>
  <si>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</si>
  <si>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</si>
  <si>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</si>
  <si>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</si>
  <si>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</si>
  <si>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</si>
  <si>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</si>
  <si>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</si>
  <si>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</si>
  <si>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</si>
  <si>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</si>
  <si>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</si>
  <si>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</si>
  <si>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</si>
  <si>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</si>
  <si>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</si>
  <si>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</si>
  <si>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</si>
  <si>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</si>
  <si>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</si>
  <si>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</si>
  <si>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</si>
  <si>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</si>
  <si>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</si>
  <si>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</si>
  <si>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</si>
  <si>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</si>
  <si>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</si>
  <si>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</si>
  <si>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</si>
  <si>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</si>
  <si>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</si>
  <si>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</si>
  <si>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</si>
  <si>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</si>
  <si>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</si>
  <si>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</si>
  <si>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</si>
  <si>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</si>
  <si>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</si>
  <si>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</si>
  <si>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</si>
  <si>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</si>
  <si>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</si>
  <si>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</si>
  <si>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</si>
  <si>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</si>
  <si>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</si>
  <si>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</si>
  <si>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</si>
  <si>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</si>
  <si>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</si>
  <si>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</si>
  <si>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</si>
  <si>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</si>
  <si>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</si>
  <si>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</si>
  <si>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</si>
  <si>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</si>
  <si>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</si>
  <si>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</si>
  <si>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</si>
  <si>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</si>
  <si>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</si>
  <si>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</si>
  <si>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</si>
  <si>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</si>
  <si>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</si>
  <si>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</si>
  <si>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</si>
  <si>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</si>
  <si>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</si>
  <si>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</si>
  <si>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</si>
  <si>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</si>
  <si>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</si>
  <si>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</si>
  <si>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</si>
  <si>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</si>
  <si>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</si>
  <si>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</si>
  <si>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</si>
  <si>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</si>
  <si>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</si>
  <si>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</si>
  <si>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</si>
  <si>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</si>
  <si>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</si>
  <si>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</si>
  <si>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</si>
  <si>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</si>
  <si>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</si>
  <si>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</si>
  <si>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</si>
  <si>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</si>
  <si>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</si>
  <si>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</si>
  <si>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</si>
  <si>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</si>
  <si>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</si>
  <si>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</si>
  <si>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</si>
  <si>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</si>
  <si>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</si>
  <si>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</si>
  <si>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</si>
  <si>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</si>
  <si>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</si>
  <si>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</si>
  <si>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</si>
  <si>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</si>
  <si>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</si>
  <si>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</si>
  <si>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</si>
  <si>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</si>
  <si>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</si>
  <si>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</si>
  <si>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</si>
  <si>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</si>
  <si>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</si>
  <si>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</si>
  <si>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</si>
  <si>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</si>
  <si>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</si>
  <si>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</si>
  <si>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</si>
  <si>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</si>
  <si>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</si>
  <si>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</si>
  <si>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</si>
  <si>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</si>
  <si>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</si>
  <si>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</si>
  <si>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</si>
  <si>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</si>
  <si>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</si>
  <si>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</si>
  <si>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</si>
  <si>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</si>
  <si>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</si>
  <si>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</si>
  <si>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</si>
  <si>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</si>
  <si>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</si>
  <si>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</si>
  <si>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</si>
  <si>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</si>
  <si>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</si>
  <si>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</si>
  <si>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</si>
  <si>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</si>
  <si>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</si>
  <si>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</si>
  <si>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</si>
  <si>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</si>
  <si>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</si>
  <si>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</si>
  <si>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</si>
  <si>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</si>
  <si>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</si>
  <si>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</si>
  <si>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</si>
  <si>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</si>
  <si>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</si>
  <si>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</si>
  <si>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</si>
  <si>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</si>
  <si>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</si>
  <si>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</si>
  <si>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</si>
  <si>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</si>
  <si>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</si>
  <si>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</si>
  <si>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</si>
  <si>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</si>
  <si>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</si>
  <si>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</si>
  <si>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</si>
  <si>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</si>
  <si>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</si>
  <si>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</si>
  <si>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</si>
  <si>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</si>
  <si>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</si>
  <si>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</si>
  <si>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</si>
  <si>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</si>
  <si>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</si>
  <si>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</si>
  <si>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</si>
  <si>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</si>
  <si>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</si>
  <si>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</si>
  <si>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</si>
  <si>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</si>
  <si>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</si>
  <si>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</si>
  <si>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</si>
  <si>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</si>
  <si>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</si>
  <si>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</si>
  <si>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</si>
  <si>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</si>
  <si>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</si>
  <si>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</si>
  <si>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</si>
  <si>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</si>
  <si>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</si>
  <si>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</si>
  <si>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</si>
  <si>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</si>
  <si>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</si>
  <si>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</si>
  <si>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</si>
  <si>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</si>
  <si>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</si>
  <si>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</si>
  <si>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</si>
  <si>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</si>
  <si>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</si>
  <si>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</si>
  <si>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</si>
  <si>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</si>
  <si>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</si>
  <si>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</si>
  <si>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</si>
  <si>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</si>
  <si>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</si>
  <si>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</si>
  <si>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</si>
  <si>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</si>
  <si>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</si>
  <si>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</si>
  <si>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</si>
  <si>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</si>
  <si>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</si>
  <si>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</si>
  <si>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</si>
  <si>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</si>
  <si>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</si>
  <si>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</si>
  <si>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</si>
  <si>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</si>
  <si>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</si>
  <si>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</si>
  <si>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</si>
  <si>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</si>
  <si>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</si>
  <si>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</si>
  <si>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</si>
  <si>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</si>
  <si>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</si>
  <si>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</si>
  <si>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</si>
  <si>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</si>
  <si>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</si>
  <si>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</si>
  <si>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</si>
  <si>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</si>
  <si>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</si>
  <si>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</si>
  <si>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</si>
  <si>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</si>
  <si>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</si>
  <si>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</si>
  <si>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</si>
  <si>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</si>
  <si>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</si>
  <si>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</si>
  <si>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</si>
  <si>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</si>
  <si>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</si>
  <si>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</si>
  <si>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</si>
  <si>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</si>
  <si>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</si>
  <si>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</si>
  <si>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</si>
  <si>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</si>
  <si>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</si>
  <si>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</si>
  <si>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</si>
  <si>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</si>
  <si>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</si>
  <si>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</si>
  <si>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</si>
  <si>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</si>
  <si>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</si>
  <si>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</si>
  <si>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</si>
  <si>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</si>
  <si>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</si>
  <si>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</si>
  <si>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</si>
  <si>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</si>
  <si>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</si>
  <si>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</si>
  <si>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</si>
  <si>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</si>
  <si>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</si>
  <si>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</si>
  <si>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</si>
  <si>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</si>
  <si>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</si>
  <si>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</si>
  <si>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</si>
  <si>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</si>
  <si>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</si>
  <si>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</si>
  <si>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</si>
  <si>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</si>
  <si>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</si>
  <si>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</si>
  <si>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</si>
  <si>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</si>
  <si>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</si>
  <si>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</si>
  <si>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</si>
  <si>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</si>
  <si>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</si>
  <si>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</si>
  <si>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</si>
  <si>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</si>
  <si>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</si>
  <si>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</si>
  <si>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</si>
  <si>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</si>
  <si>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</si>
  <si>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</si>
  <si>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</si>
  <si>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</si>
  <si>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</si>
  <si>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</si>
  <si>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</si>
  <si>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</si>
  <si>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</si>
  <si>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</si>
  <si>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</si>
  <si>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</si>
  <si>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</si>
  <si>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</si>
  <si>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</si>
  <si>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</si>
  <si>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</si>
  <si>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</si>
  <si>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</si>
  <si>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</si>
  <si>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</si>
  <si>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</si>
  <si>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</si>
  <si>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</si>
  <si>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</si>
  <si>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</si>
  <si>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</si>
  <si>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</si>
  <si>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</si>
  <si>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</si>
  <si>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</si>
  <si>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</si>
  <si>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</si>
  <si>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</si>
  <si>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</si>
  <si>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</si>
  <si>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</si>
  <si>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</si>
  <si>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</si>
  <si>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</si>
  <si>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</si>
  <si>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</si>
  <si>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</si>
  <si>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</si>
  <si>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</si>
  <si>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</si>
  <si>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</si>
  <si>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</si>
  <si>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</si>
  <si>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</si>
  <si>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</si>
  <si>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</si>
  <si>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</si>
  <si>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</si>
  <si>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</si>
  <si>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</si>
  <si>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</si>
  <si>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</si>
  <si>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</si>
  <si>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</si>
  <si>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</si>
  <si>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</si>
  <si>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</si>
  <si>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</si>
  <si>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</si>
  <si>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</si>
  <si>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</si>
  <si>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</si>
  <si>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</si>
  <si>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</si>
  <si>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</si>
  <si>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</si>
  <si>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</si>
  <si>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</si>
  <si>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</si>
  <si>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</si>
  <si>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</si>
  <si>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</si>
  <si>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</si>
  <si>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</si>
  <si>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</si>
  <si>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</si>
  <si>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</si>
  <si>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</si>
  <si>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</si>
  <si>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</si>
  <si>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</si>
  <si>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</si>
  <si>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</si>
  <si>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</si>
  <si>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</si>
  <si>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</si>
  <si>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</si>
  <si>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</si>
  <si>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</si>
  <si>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</si>
  <si>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</si>
  <si>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</si>
  <si>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</si>
  <si>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</si>
  <si>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</si>
  <si>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</si>
  <si>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</si>
  <si>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</si>
  <si>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</si>
  <si>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</si>
  <si>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</si>
  <si>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</si>
  <si>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</si>
  <si>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</si>
  <si>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</si>
  <si>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</si>
  <si>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</si>
  <si>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</si>
  <si>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</si>
  <si>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</si>
  <si>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</si>
  <si>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</si>
  <si>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</si>
  <si>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</si>
  <si>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</si>
  <si>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</si>
  <si>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</si>
  <si>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</si>
  <si>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</si>
  <si>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</si>
  <si>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</si>
  <si>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</si>
  <si>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</si>
  <si>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</si>
  <si>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</si>
  <si>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</si>
  <si>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</si>
  <si>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</si>
  <si>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</si>
  <si>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</si>
  <si>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</si>
  <si>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</si>
  <si>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</si>
  <si>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</si>
  <si>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</si>
  <si>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</si>
  <si>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</si>
  <si>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</si>
  <si>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</si>
  <si>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</si>
  <si>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</si>
  <si>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</si>
  <si>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</si>
  <si>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</si>
  <si>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</si>
  <si>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</si>
  <si>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</si>
  <si>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</si>
  <si>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</si>
  <si>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</si>
  <si>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</si>
  <si>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</si>
  <si>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</si>
  <si>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</si>
  <si>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</si>
  <si>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</si>
  <si>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</si>
  <si>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</si>
  <si>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</si>
  <si>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</si>
  <si>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</si>
  <si>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</si>
  <si>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</si>
  <si>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</si>
  <si>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</si>
  <si>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</si>
  <si>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</si>
  <si>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</si>
  <si>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</si>
  <si>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</si>
  <si>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</si>
  <si>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</si>
  <si>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</si>
  <si>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</si>
  <si>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</si>
  <si>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</si>
  <si>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</si>
  <si>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</si>
  <si>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</si>
  <si>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</si>
  <si>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</si>
  <si>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</si>
  <si>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</si>
  <si>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</si>
  <si>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</si>
  <si>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</si>
  <si>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</si>
  <si>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</si>
  <si>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</si>
  <si>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</si>
  <si>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</si>
  <si>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</si>
  <si>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</si>
  <si>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</si>
  <si>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</si>
  <si>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</si>
  <si>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</si>
  <si>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</si>
  <si>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</si>
  <si>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</si>
  <si>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</si>
  <si>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</si>
  <si>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</si>
  <si>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</si>
  <si>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</si>
  <si>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</si>
  <si>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</si>
  <si>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</si>
  <si>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</si>
  <si>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</si>
  <si>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</si>
  <si>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</si>
  <si>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</si>
  <si>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</si>
  <si>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</si>
  <si>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</si>
  <si>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</si>
  <si>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</si>
  <si>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</si>
  <si>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</si>
  <si>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</si>
  <si>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</si>
  <si>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</si>
  <si>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</si>
  <si>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</si>
  <si>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</si>
  <si>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</si>
  <si>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</si>
  <si>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</si>
  <si>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</si>
  <si>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</si>
  <si>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</si>
  <si>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</si>
  <si>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</si>
  <si>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</si>
  <si>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</si>
  <si>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</si>
  <si>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</si>
  <si>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</si>
  <si>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</si>
  <si>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</si>
  <si>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</si>
  <si>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</si>
  <si>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</si>
  <si>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</si>
  <si>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</si>
  <si>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</si>
  <si>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</si>
  <si>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</si>
  <si>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</si>
  <si>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</si>
  <si>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</si>
  <si>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</si>
  <si>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</si>
  <si>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</si>
  <si>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</si>
  <si>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</si>
  <si>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</si>
  <si>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</si>
  <si>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</si>
  <si>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</si>
  <si>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</si>
  <si>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</si>
  <si>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</si>
  <si>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</si>
  <si>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</si>
  <si>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</si>
  <si>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</si>
  <si>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</si>
  <si>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</si>
  <si>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</si>
  <si>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</si>
  <si>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</si>
  <si>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</si>
  <si>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</si>
  <si>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</si>
  <si>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</si>
  <si>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</si>
  <si>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</si>
  <si>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</si>
  <si>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</si>
  <si>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</si>
  <si>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</si>
  <si>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</si>
  <si>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</si>
  <si>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</si>
  <si>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</si>
  <si>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</si>
  <si>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</si>
  <si>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</si>
  <si>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</si>
  <si>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</si>
  <si>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</si>
  <si>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</si>
  <si>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</si>
  <si>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</si>
  <si>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</si>
  <si>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</si>
  <si>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</si>
  <si>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</si>
  <si>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</si>
  <si>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</si>
  <si>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</si>
  <si>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</si>
  <si>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</si>
  <si>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</si>
  <si>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</si>
  <si>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</si>
  <si>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</si>
  <si>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</si>
  <si>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</si>
  <si>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</si>
  <si>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</si>
  <si>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</si>
  <si>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</si>
  <si>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</si>
  <si>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</si>
  <si>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</si>
  <si>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</si>
  <si>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</si>
  <si>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</si>
  <si>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</si>
  <si>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</si>
  <si>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</si>
  <si>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</si>
  <si>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</si>
  <si>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</si>
  <si>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</si>
  <si>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</si>
  <si>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</si>
  <si>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</si>
  <si>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</si>
  <si>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</si>
  <si>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</si>
  <si>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</si>
  <si>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</si>
  <si>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</si>
  <si>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</si>
  <si>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</si>
  <si>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</si>
  <si>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</si>
  <si>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</si>
  <si>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</si>
  <si>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</si>
  <si>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</si>
  <si>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</si>
  <si>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</si>
  <si>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</si>
  <si>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</si>
  <si>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</si>
  <si>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</si>
  <si>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</si>
  <si>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</si>
  <si>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</si>
  <si>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</si>
  <si>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</si>
  <si>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</si>
  <si>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</si>
  <si>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</si>
  <si>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</si>
  <si>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</si>
  <si>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</si>
  <si>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</si>
  <si>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</si>
  <si>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</si>
  <si>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</si>
  <si>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</si>
  <si>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</si>
  <si>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</si>
  <si>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</si>
  <si>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</si>
  <si>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</si>
  <si>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</si>
  <si>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</si>
  <si>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</si>
  <si>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</si>
  <si>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</si>
  <si>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</si>
  <si>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</si>
  <si>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</si>
  <si>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</si>
  <si>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</si>
  <si>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</si>
  <si>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</si>
  <si>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</si>
  <si>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</si>
  <si>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</si>
  <si>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</si>
  <si>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</si>
  <si>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</si>
  <si>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</si>
  <si>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</si>
  <si>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</si>
  <si>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</si>
  <si>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</si>
  <si>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</si>
  <si>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</si>
  <si>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</si>
  <si>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</si>
  <si>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</si>
  <si>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</si>
  <si>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</si>
  <si>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</si>
  <si>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</si>
  <si>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</si>
  <si>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</si>
  <si>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</si>
  <si>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</si>
  <si>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</si>
  <si>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</si>
  <si>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</si>
  <si>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</si>
  <si>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</si>
  <si>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</si>
  <si>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</si>
  <si>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</si>
  <si>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</si>
  <si>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</si>
  <si>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</si>
  <si>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</si>
  <si>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</si>
  <si>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</si>
  <si>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</si>
  <si>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</si>
  <si>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</si>
  <si>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</si>
  <si>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</si>
  <si>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</si>
  <si>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</si>
  <si>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</si>
  <si>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</si>
  <si>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</si>
  <si>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</si>
  <si>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</si>
  <si>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</si>
  <si>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</si>
  <si>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</si>
  <si>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</si>
  <si>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</si>
  <si>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</si>
  <si>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</si>
  <si>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</si>
  <si>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</si>
  <si>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</si>
  <si>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</si>
  <si>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</si>
  <si>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</si>
  <si>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</si>
  <si>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</si>
  <si>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</si>
  <si>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</si>
  <si>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</si>
  <si>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</si>
  <si>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</si>
  <si>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</si>
  <si>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</si>
  <si>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</si>
  <si>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</si>
  <si>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</si>
  <si>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</si>
  <si>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</si>
  <si>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</si>
  <si>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</si>
  <si>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</si>
  <si>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</si>
  <si>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</si>
  <si>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</si>
  <si>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</si>
  <si>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</si>
  <si>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</si>
  <si>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</si>
  <si>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</si>
  <si>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</si>
  <si>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</si>
  <si>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</si>
  <si>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</si>
  <si>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</si>
  <si>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</si>
  <si>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</si>
  <si>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</si>
  <si>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</si>
  <si>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</si>
  <si>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</si>
  <si>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</si>
  <si>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</si>
  <si>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</si>
  <si>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</si>
  <si>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</si>
  <si>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</si>
  <si>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</si>
  <si>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</si>
  <si>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</si>
  <si>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</si>
  <si>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</si>
  <si>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</si>
  <si>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</si>
  <si>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</si>
  <si>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</si>
  <si>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</si>
  <si>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</si>
  <si>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</si>
  <si>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</si>
  <si>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</si>
  <si>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</si>
  <si>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</si>
  <si>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</si>
  <si>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</si>
  <si>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</si>
  <si>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</si>
  <si>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</si>
  <si>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</si>
  <si>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</si>
  <si>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</si>
  <si>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</si>
  <si>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</si>
  <si>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</si>
  <si>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</si>
  <si>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</si>
  <si>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</si>
  <si>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</si>
  <si>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</si>
  <si>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</si>
  <si>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</si>
  <si>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</si>
  <si>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</si>
  <si>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</si>
  <si>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</si>
  <si>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</si>
  <si>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</si>
  <si>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</si>
  <si>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</si>
  <si>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</si>
  <si>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</si>
  <si>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</si>
  <si>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</si>
  <si>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</si>
  <si>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</si>
  <si>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</si>
  <si>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</si>
  <si>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</si>
  <si>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</si>
  <si>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</si>
  <si>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</si>
  <si>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</si>
  <si>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</si>
  <si>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</si>
  <si>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</si>
  <si>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</si>
  <si>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</si>
  <si>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</si>
  <si>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</si>
  <si>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</si>
  <si>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</si>
  <si>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</si>
  <si>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</si>
  <si>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</si>
  <si>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</si>
  <si>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</si>
  <si>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</si>
  <si>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</si>
  <si>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</si>
  <si>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</si>
  <si>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</si>
  <si>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</si>
  <si>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</si>
  <si>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</si>
  <si>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</si>
  <si>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</si>
  <si>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</si>
  <si>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</si>
  <si>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</si>
  <si>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</si>
  <si>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</si>
  <si>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</si>
  <si>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</si>
  <si>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</si>
  <si>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</si>
  <si>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</si>
  <si>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</si>
  <si>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</si>
  <si>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</si>
  <si>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</si>
  <si>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</si>
  <si>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</si>
  <si>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</si>
  <si>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</si>
  <si>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</si>
  <si>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</si>
  <si>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</si>
  <si>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</si>
  <si>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</si>
  <si>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</si>
  <si>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</si>
  <si>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</si>
  <si>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</si>
  <si>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</si>
  <si>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</si>
  <si>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</si>
  <si>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</si>
  <si>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</si>
  <si>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</si>
  <si>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</si>
  <si>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</si>
  <si>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</si>
  <si>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</si>
  <si>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</si>
  <si>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</si>
  <si>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</si>
  <si>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</si>
  <si>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</si>
  <si>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</si>
  <si>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</si>
  <si>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</si>
  <si>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</si>
  <si>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</si>
  <si>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</si>
  <si>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</si>
  <si>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</si>
  <si>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</si>
  <si>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</si>
  <si>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</si>
  <si>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</si>
  <si>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</si>
  <si>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</si>
  <si>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</si>
  <si>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</si>
  <si>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</si>
  <si>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</si>
  <si>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</si>
  <si>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</si>
  <si>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</si>
  <si>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</si>
  <si>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</si>
  <si>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</si>
  <si>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</si>
  <si>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</si>
  <si>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</si>
  <si>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</si>
  <si>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</si>
  <si>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</si>
  <si>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</si>
  <si>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</si>
  <si>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</si>
  <si>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</si>
  <si>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</si>
  <si>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</si>
  <si>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</si>
  <si>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</si>
  <si>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</si>
  <si>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</si>
  <si>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</si>
  <si>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</si>
  <si>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</si>
  <si>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</si>
  <si>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</si>
  <si>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</si>
  <si>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</si>
  <si>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</si>
  <si>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</si>
  <si>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</si>
  <si>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</si>
  <si>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</si>
  <si>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</si>
  <si>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</si>
  <si>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</si>
  <si>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</si>
  <si>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</si>
  <si>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</si>
  <si>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</si>
  <si>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</si>
  <si>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</si>
  <si>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</si>
  <si>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</si>
  <si>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</si>
  <si>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</si>
  <si>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</si>
  <si>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</si>
  <si>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</si>
  <si>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</si>
  <si>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</si>
  <si>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</si>
  <si>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</si>
  <si>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</si>
  <si>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</si>
  <si>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</si>
  <si>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</si>
  <si>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</si>
  <si>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</si>
  <si>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</si>
  <si>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</si>
  <si>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</si>
  <si>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</si>
  <si>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</si>
  <si>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</si>
  <si>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</si>
  <si>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</si>
  <si>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</si>
  <si>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</si>
  <si>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</si>
  <si>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</si>
  <si>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</si>
  <si>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</si>
  <si>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</si>
  <si>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</si>
  <si>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</si>
  <si>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</si>
  <si>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</si>
  <si>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</si>
  <si>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</si>
  <si>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</si>
  <si>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</si>
  <si>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</si>
  <si>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</si>
  <si>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</si>
  <si>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</si>
  <si>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</si>
  <si>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</si>
  <si>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</si>
  <si>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</si>
  <si>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</si>
  <si>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</si>
  <si>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</si>
  <si>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</si>
  <si>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</si>
  <si>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</si>
  <si>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</si>
  <si>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</si>
  <si>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</si>
  <si>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</si>
  <si>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</si>
  <si>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</si>
  <si>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</si>
  <si>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</si>
  <si>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</si>
  <si>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</si>
  <si>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</si>
  <si>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</si>
  <si>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</si>
  <si>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</si>
  <si>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</si>
  <si>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</si>
  <si>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</si>
  <si>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</si>
  <si>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</si>
  <si>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</si>
  <si>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</si>
  <si>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</si>
  <si>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</si>
  <si>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</si>
  <si>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</si>
  <si>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</si>
  <si>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</si>
  <si>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</si>
  <si>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</si>
  <si>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</si>
  <si>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</si>
  <si>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</si>
  <si>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</si>
  <si>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</si>
  <si>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</si>
  <si>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</si>
  <si>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</si>
  <si>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</si>
  <si>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</si>
  <si>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</si>
  <si>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</si>
  <si>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</si>
  <si>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</si>
  <si>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</si>
  <si>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</si>
  <si>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</si>
  <si>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</si>
  <si>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</si>
  <si>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</si>
  <si>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</si>
  <si>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</si>
  <si>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</si>
  <si>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</si>
  <si>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</si>
  <si>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</si>
  <si>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</si>
  <si>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</si>
  <si>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</si>
  <si>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</si>
  <si>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</si>
  <si>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</si>
  <si>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</si>
  <si>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</si>
  <si>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</si>
  <si>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</si>
  <si>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</si>
  <si>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</si>
  <si>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</si>
  <si>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</si>
  <si>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</si>
  <si>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</si>
  <si>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</si>
  <si>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</si>
  <si>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</si>
  <si>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</si>
  <si>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</si>
  <si>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</si>
  <si>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</si>
  <si>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</si>
  <si>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</si>
  <si>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</si>
  <si>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</si>
  <si>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</si>
  <si>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</si>
  <si>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</si>
  <si>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</si>
  <si>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</si>
  <si>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</si>
  <si>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</si>
  <si>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</si>
  <si>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</si>
  <si>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</si>
  <si>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</si>
  <si>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</si>
  <si>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</si>
  <si>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</si>
  <si>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</si>
  <si>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</si>
  <si>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</si>
  <si>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</si>
  <si>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</si>
  <si>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</si>
  <si>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</si>
  <si>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</si>
  <si>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</si>
  <si>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</si>
  <si>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</si>
  <si>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</si>
  <si>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</si>
  <si>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</si>
  <si>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</si>
  <si>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</si>
  <si>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</si>
  <si>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</si>
  <si>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</si>
  <si>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</si>
  <si>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</si>
  <si>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</si>
  <si>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</si>
  <si>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</si>
  <si>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</si>
  <si>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</si>
  <si>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</si>
  <si>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</si>
  <si>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</si>
  <si>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</si>
  <si>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</si>
  <si>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</si>
  <si>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</si>
  <si>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</si>
  <si>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</si>
  <si>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</si>
  <si>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</si>
  <si>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</si>
  <si>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</si>
  <si>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</si>
  <si>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</si>
  <si>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</si>
  <si>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</si>
  <si>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</si>
  <si>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</si>
  <si>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</si>
  <si>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</si>
  <si>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</si>
  <si>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</si>
  <si>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</si>
  <si>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</si>
  <si>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</si>
  <si>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</si>
  <si>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</si>
  <si>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</si>
  <si>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</si>
  <si>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</si>
  <si>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</si>
  <si>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</si>
  <si>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</si>
  <si>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</si>
  <si>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</si>
  <si>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</si>
  <si>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</si>
  <si>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</si>
  <si>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</si>
  <si>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</si>
  <si>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</si>
  <si>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</si>
  <si>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</si>
  <si>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</si>
  <si>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</si>
  <si>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</si>
  <si>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</si>
  <si>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</si>
  <si>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</si>
  <si>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</si>
  <si>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</si>
  <si>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</si>
  <si>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</si>
  <si>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</si>
  <si>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</si>
  <si>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</si>
  <si>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</si>
  <si>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</si>
  <si>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</si>
  <si>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</si>
  <si>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</si>
  <si>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</si>
  <si>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</si>
  <si>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</si>
  <si>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</si>
  <si>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</si>
  <si>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</si>
  <si>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</si>
  <si>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</si>
  <si>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</si>
  <si>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</si>
  <si>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</si>
  <si>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</si>
  <si>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</si>
  <si>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</si>
  <si>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</si>
  <si>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</si>
  <si>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</si>
  <si>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</si>
  <si>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</si>
  <si>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</si>
  <si>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</si>
  <si>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</si>
  <si>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</si>
  <si>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</si>
  <si>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</si>
  <si>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</si>
  <si>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</si>
  <si>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</si>
  <si>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</si>
  <si>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</si>
  <si>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</si>
  <si>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</si>
  <si>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</si>
  <si>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</si>
  <si>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</si>
  <si>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</si>
  <si>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</si>
  <si>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</si>
  <si>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</si>
  <si>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</si>
  <si>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</si>
  <si>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</si>
  <si>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</si>
  <si>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</si>
  <si>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</si>
  <si>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</si>
  <si>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</si>
  <si>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</si>
  <si>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</si>
  <si>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</si>
  <si>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</si>
  <si>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</si>
  <si>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</si>
  <si>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</si>
  <si>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</si>
  <si>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</si>
  <si>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</si>
  <si>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</si>
  <si>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</si>
  <si>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</si>
  <si>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</si>
  <si>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</si>
  <si>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</si>
  <si>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</si>
  <si>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</si>
  <si>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</si>
  <si>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</si>
  <si>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</si>
  <si>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</si>
  <si>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</si>
  <si>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</si>
  <si>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</si>
  <si>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</si>
  <si>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</si>
  <si>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</si>
  <si>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</si>
  <si>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</si>
  <si>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</si>
  <si>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</si>
  <si>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</si>
  <si>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</si>
  <si>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</si>
  <si>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</si>
  <si>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</si>
  <si>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</si>
  <si>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</si>
  <si>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</si>
  <si>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</si>
  <si>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</si>
  <si>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</si>
  <si>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</si>
  <si>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</si>
  <si>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</si>
  <si>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</si>
  <si>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</si>
  <si>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</si>
  <si>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</si>
  <si>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</si>
  <si>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</si>
  <si>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</si>
  <si>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</si>
  <si>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</si>
  <si>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</si>
  <si>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</si>
  <si>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</si>
  <si>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</si>
  <si>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</si>
  <si>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</si>
  <si>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</si>
  <si>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</si>
  <si>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</si>
  <si>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</si>
  <si>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</si>
  <si>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</si>
  <si>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</si>
  <si>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</si>
  <si>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</si>
  <si>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</si>
  <si>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</si>
  <si>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</si>
  <si>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</si>
  <si>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</si>
  <si>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</si>
  <si>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</si>
  <si>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</si>
  <si>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</si>
  <si>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</si>
  <si>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</si>
  <si>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</si>
  <si>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</si>
  <si>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</si>
  <si>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</si>
  <si>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</si>
  <si>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</si>
  <si>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</si>
  <si>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</si>
  <si>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</si>
  <si>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</si>
  <si>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</si>
  <si>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</si>
  <si>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</si>
  <si>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</si>
  <si>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</si>
  <si>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</si>
  <si>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</si>
  <si>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</si>
  <si>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</si>
  <si>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</si>
  <si>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</si>
  <si>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</si>
  <si>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</si>
  <si>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</si>
  <si>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</si>
  <si>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</si>
  <si>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</si>
  <si>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</si>
  <si>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</si>
  <si>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</si>
  <si>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</si>
  <si>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</si>
  <si>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</si>
  <si>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</si>
  <si>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</si>
  <si>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</si>
  <si>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</si>
  <si>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</si>
  <si>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</si>
  <si>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</si>
  <si>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</si>
  <si>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</si>
  <si>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</si>
  <si>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</si>
  <si>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</si>
  <si>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</si>
  <si>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</si>
  <si>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</si>
  <si>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</si>
  <si>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</si>
  <si>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</si>
  <si>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</si>
  <si>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</si>
  <si>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</si>
  <si>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</si>
  <si>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</si>
  <si>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</si>
  <si>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</si>
  <si>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</si>
  <si>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</si>
  <si>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</si>
  <si>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</si>
  <si>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</si>
  <si>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</si>
  <si>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</si>
  <si>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</si>
  <si>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</si>
  <si>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</si>
  <si>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</si>
  <si>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</si>
  <si>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</si>
  <si>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</si>
  <si>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</si>
  <si>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</si>
  <si>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</si>
  <si>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</si>
  <si>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</si>
  <si>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</si>
  <si>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</si>
  <si>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</si>
  <si>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</si>
  <si>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</si>
  <si>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</si>
  <si>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</si>
  <si>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</si>
  <si>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</si>
  <si>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</si>
  <si>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</si>
  <si>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</si>
  <si>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</si>
  <si>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</si>
  <si>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</si>
  <si>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</si>
  <si>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</si>
  <si>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</si>
  <si>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</si>
  <si>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</si>
  <si>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</si>
  <si>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</si>
  <si>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</si>
  <si>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</si>
  <si>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</si>
  <si>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</si>
  <si>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</si>
  <si>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</si>
  <si>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</si>
  <si>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</si>
  <si>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</si>
  <si>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</si>
  <si>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</si>
  <si>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</si>
  <si>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</si>
  <si>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</si>
  <si>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</si>
  <si>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</si>
  <si>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</si>
  <si>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</si>
  <si>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</si>
  <si>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</si>
  <si>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</si>
  <si>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</si>
  <si>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</si>
  <si>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</si>
  <si>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</si>
  <si>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</si>
  <si>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</si>
  <si>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</si>
  <si>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</si>
  <si>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</si>
  <si>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</si>
  <si>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</si>
  <si>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</si>
  <si>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</si>
  <si>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</si>
  <si>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</si>
  <si>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</si>
  <si>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</si>
  <si>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</si>
  <si>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</si>
  <si>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</si>
  <si>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</si>
  <si>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</si>
  <si>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</si>
  <si>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</si>
  <si>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</si>
  <si>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</si>
  <si>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</si>
  <si>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</si>
  <si>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</si>
  <si>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</si>
  <si>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</si>
  <si>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</si>
  <si>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</si>
  <si>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</si>
  <si>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</si>
  <si>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</si>
  <si>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</si>
  <si>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</si>
  <si>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</si>
  <si>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</si>
  <si>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</si>
  <si>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</si>
  <si>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</si>
  <si>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</si>
  <si>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</si>
  <si>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</si>
  <si>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</si>
  <si>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</si>
  <si>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</si>
  <si>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</si>
  <si>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</si>
  <si>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</si>
  <si>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</si>
  <si>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</si>
  <si>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</si>
  <si>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</si>
  <si>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</si>
  <si>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</si>
  <si>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</si>
  <si>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</si>
  <si>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</si>
  <si>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</si>
  <si>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</si>
  <si>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</si>
  <si>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</si>
  <si>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</si>
  <si>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</si>
  <si>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</si>
  <si>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</si>
  <si>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</si>
  <si>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</si>
  <si>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</si>
  <si>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</si>
  <si>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</si>
  <si>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</si>
  <si>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</si>
  <si>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</si>
  <si>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</si>
  <si>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</si>
  <si>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</si>
  <si>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</si>
  <si>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</si>
  <si>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</si>
  <si>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</si>
  <si>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</si>
  <si>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</si>
  <si>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</si>
  <si>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</si>
  <si>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</si>
  <si>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</si>
  <si>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</si>
  <si>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</si>
  <si>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</si>
  <si>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</si>
  <si>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</si>
  <si>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</si>
  <si>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</si>
  <si>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</si>
  <si>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</si>
  <si>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</si>
  <si>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</si>
  <si>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</si>
  <si>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</si>
  <si>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</si>
  <si>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</si>
  <si>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</si>
  <si>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</si>
  <si>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</si>
  <si>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</si>
  <si>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</si>
  <si>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</si>
  <si>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</si>
  <si>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</si>
  <si>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</si>
  <si>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</si>
  <si>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</si>
  <si>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</si>
  <si>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</si>
  <si>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</si>
  <si>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</si>
  <si>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</si>
  <si>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</si>
  <si>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</si>
  <si>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</si>
  <si>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</si>
  <si>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</si>
  <si>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</si>
  <si>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</si>
  <si>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</si>
  <si>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</si>
  <si>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</si>
  <si>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</si>
  <si>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</si>
  <si>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</si>
  <si>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</si>
  <si>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</si>
  <si>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</si>
  <si>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</si>
  <si>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</si>
  <si>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</si>
  <si>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</si>
  <si>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</si>
  <si>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</si>
  <si>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</si>
  <si>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</si>
  <si>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</si>
  <si>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</si>
  <si>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</si>
  <si>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</si>
  <si>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</si>
  <si>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</si>
  <si>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</si>
  <si>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</si>
  <si>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</si>
  <si>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</si>
  <si>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</si>
  <si>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</si>
  <si>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</si>
  <si>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</si>
  <si>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</si>
  <si>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</si>
  <si>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</si>
  <si>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</si>
  <si>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</si>
  <si>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</si>
  <si>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</si>
  <si>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</si>
  <si>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</si>
  <si>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</si>
  <si>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</si>
  <si>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</si>
  <si>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</si>
  <si>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</si>
  <si>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</si>
  <si>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</si>
  <si>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</si>
  <si>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</si>
  <si>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</si>
  <si>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</si>
  <si>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</si>
  <si>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</si>
  <si>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</si>
  <si>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</si>
  <si>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</si>
  <si>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</si>
  <si>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</si>
  <si>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</si>
  <si>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</si>
  <si>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</si>
  <si>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</si>
  <si>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</si>
  <si>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</si>
  <si>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</si>
  <si>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</si>
  <si>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</si>
  <si>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</si>
  <si>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</si>
  <si>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</si>
  <si>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</si>
  <si>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</si>
  <si>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</si>
  <si>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</si>
  <si>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</si>
  <si>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</si>
  <si>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</si>
  <si>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</si>
  <si>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</si>
  <si>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</si>
  <si>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</si>
  <si>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</si>
  <si>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</si>
  <si>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</si>
  <si>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</si>
  <si>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</si>
  <si>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</si>
  <si>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</si>
  <si>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</si>
  <si>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</si>
  <si>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</si>
  <si>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</si>
  <si>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</si>
  <si>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</si>
  <si>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</si>
  <si>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</si>
  <si>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</si>
  <si>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</si>
  <si>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</si>
  <si>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</si>
  <si>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</si>
  <si>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</si>
  <si>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</si>
  <si>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</si>
  <si>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</si>
  <si>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</si>
  <si>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</si>
  <si>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</si>
  <si>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</si>
  <si>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</si>
  <si>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</si>
  <si>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</si>
  <si>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</si>
  <si>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</si>
  <si>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</si>
  <si>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</si>
  <si>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</si>
  <si>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</si>
  <si>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</si>
  <si>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</si>
  <si>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</si>
  <si>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</si>
  <si>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</si>
  <si>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</si>
  <si>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</si>
  <si>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</si>
  <si>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</si>
  <si>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</si>
  <si>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</si>
  <si>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</si>
  <si>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</si>
  <si>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</si>
  <si>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</si>
  <si>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</si>
  <si>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</si>
  <si>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</si>
  <si>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</si>
  <si>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</si>
  <si>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</si>
  <si>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</si>
  <si>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</si>
  <si>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</si>
  <si>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</si>
  <si>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</si>
  <si>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</si>
  <si>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</si>
  <si>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</si>
  <si>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</si>
  <si>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</si>
  <si>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</si>
  <si>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</si>
  <si>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</si>
  <si>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</si>
  <si>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</si>
  <si>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</si>
  <si>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</si>
  <si>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</si>
  <si>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</si>
  <si>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</si>
  <si>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</si>
  <si>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</si>
  <si>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</si>
  <si>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</si>
  <si>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</si>
  <si>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</si>
  <si>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</si>
  <si>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</si>
  <si>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</si>
  <si>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</si>
  <si>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</si>
  <si>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</si>
  <si>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</si>
  <si>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</si>
  <si>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</si>
  <si>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</si>
  <si>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</si>
  <si>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</si>
  <si>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</si>
  <si>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</si>
  <si>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</si>
  <si>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</si>
  <si>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</si>
  <si>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</si>
  <si>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</si>
  <si>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</si>
  <si>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</si>
  <si>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</si>
  <si>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</si>
  <si>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</si>
  <si>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</si>
  <si>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</si>
  <si>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</si>
  <si>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</si>
  <si>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</si>
  <si>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</si>
  <si>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</si>
  <si>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</si>
  <si>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</si>
  <si>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</si>
  <si>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</si>
  <si>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</si>
  <si>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</si>
  <si>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</si>
  <si>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</si>
  <si>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</si>
  <si>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</si>
  <si>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</si>
  <si>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</si>
  <si>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</si>
  <si>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</si>
  <si>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</si>
  <si>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</si>
  <si>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</si>
  <si>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</si>
  <si>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</si>
  <si>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</si>
  <si>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</si>
  <si>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</si>
  <si>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</si>
  <si>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</si>
  <si>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</si>
  <si>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</si>
  <si>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</si>
  <si>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</si>
  <si>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</si>
  <si>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</si>
  <si>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</si>
  <si>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</si>
  <si>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</si>
  <si>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</si>
  <si>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</si>
  <si>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</si>
  <si>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</si>
  <si>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</si>
  <si>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</si>
  <si>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</si>
  <si>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</si>
  <si>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</si>
  <si>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</si>
  <si>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</si>
  <si>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</si>
  <si>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</si>
  <si>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</si>
  <si>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</si>
  <si>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</si>
  <si>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</si>
  <si>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</si>
  <si>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</si>
  <si>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</si>
  <si>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</si>
  <si>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</si>
  <si>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</si>
  <si>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</si>
  <si>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</si>
  <si>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</si>
  <si>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</si>
  <si>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</si>
  <si>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</si>
  <si>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</si>
  <si>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</si>
  <si>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</si>
  <si>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</si>
  <si>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</si>
  <si>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</si>
  <si>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</si>
  <si>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</si>
  <si>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</si>
  <si>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</si>
  <si>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</si>
  <si>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</si>
  <si>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</si>
  <si>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</si>
  <si>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</si>
  <si>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</si>
  <si>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</si>
  <si>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</si>
  <si>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</si>
  <si>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</si>
  <si>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</si>
  <si>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</si>
  <si>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</si>
  <si>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</si>
  <si>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</si>
  <si>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</si>
  <si>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</si>
  <si>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</si>
  <si>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</si>
  <si>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</si>
  <si>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</si>
  <si>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</si>
  <si>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</si>
  <si>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</si>
  <si>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</si>
  <si>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</si>
  <si>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</si>
  <si>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</si>
  <si>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</si>
  <si>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</si>
  <si>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</si>
  <si>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</si>
  <si>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</si>
  <si>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</si>
  <si>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</si>
  <si>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</si>
  <si>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</si>
  <si>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</si>
  <si>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</si>
  <si>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</si>
  <si>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</si>
  <si>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</si>
  <si>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</si>
  <si>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</si>
  <si>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</si>
  <si>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</si>
  <si>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</si>
  <si>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</si>
  <si>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</si>
  <si>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</si>
  <si>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</si>
  <si>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</si>
  <si>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</si>
  <si>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</si>
  <si>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</si>
  <si>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</si>
  <si>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</si>
  <si>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</si>
  <si>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</si>
  <si>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</si>
  <si>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</si>
  <si>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</si>
  <si>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</si>
  <si>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</si>
  <si>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</si>
  <si>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</si>
  <si>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</si>
  <si>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</si>
  <si>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</si>
  <si>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</si>
  <si>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</si>
  <si>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</si>
  <si>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</si>
  <si>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</si>
  <si>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</si>
  <si>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</si>
  <si>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</si>
  <si>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</si>
  <si>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</si>
  <si>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</si>
  <si>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</si>
  <si>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</si>
  <si>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</si>
  <si>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</si>
  <si>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</si>
  <si>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</si>
  <si>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</si>
  <si>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</si>
  <si>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</si>
  <si>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</si>
  <si>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</si>
  <si>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</si>
  <si>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</si>
  <si>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</si>
  <si>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</si>
  <si>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</si>
  <si>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</si>
  <si>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</si>
  <si>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</si>
  <si>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</si>
  <si>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</si>
  <si>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</si>
  <si>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</si>
  <si>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</si>
  <si>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</si>
  <si>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</si>
  <si>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</si>
  <si>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</si>
  <si>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</si>
  <si>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</si>
  <si>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</si>
  <si>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</si>
  <si>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</si>
  <si>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</si>
  <si>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</si>
  <si>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</si>
  <si>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</si>
  <si>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</si>
  <si>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</si>
  <si>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</si>
  <si>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</si>
  <si>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</si>
  <si>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</si>
  <si>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</si>
  <si>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</si>
  <si>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</si>
  <si>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</si>
  <si>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</si>
  <si>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</si>
  <si>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</si>
  <si>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</si>
  <si>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</si>
  <si>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</si>
  <si>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</si>
  <si>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</si>
  <si>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</si>
  <si>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</si>
  <si>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</si>
  <si>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</si>
  <si>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</si>
  <si>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</si>
  <si>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</si>
  <si>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</si>
  <si>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</si>
  <si>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</si>
  <si>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</si>
  <si>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</si>
  <si>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</si>
  <si>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</si>
  <si>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</si>
  <si>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</si>
  <si>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</si>
  <si>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</si>
  <si>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</si>
  <si>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</si>
  <si>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</si>
  <si>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</si>
  <si>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</si>
  <si>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</si>
  <si>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</si>
  <si>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</si>
  <si>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</si>
  <si>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</si>
  <si>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</si>
  <si>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</si>
  <si>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</si>
  <si>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</si>
  <si>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</si>
  <si>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</si>
  <si>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</si>
  <si>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</si>
  <si>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</si>
  <si>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</si>
  <si>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</si>
  <si>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</si>
  <si>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</si>
  <si>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</si>
  <si>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</si>
  <si>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</si>
  <si>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</si>
  <si>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</si>
  <si>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</si>
  <si>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</si>
  <si>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</si>
  <si>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</si>
  <si>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</si>
  <si>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</si>
  <si>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</si>
  <si>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</si>
  <si>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</si>
  <si>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</si>
  <si>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</si>
  <si>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</si>
  <si>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</si>
  <si>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</si>
  <si>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</si>
  <si>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</si>
  <si>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</si>
  <si>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</si>
  <si>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</si>
  <si>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</si>
  <si>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</si>
  <si>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</si>
  <si>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</si>
  <si>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</si>
  <si>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</si>
  <si>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</si>
  <si>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</si>
  <si>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</si>
  <si>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</si>
  <si>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</si>
  <si>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</si>
  <si>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</si>
  <si>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</si>
  <si>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</si>
  <si>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</si>
  <si>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</si>
  <si>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</si>
  <si>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</si>
  <si>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</si>
  <si>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</si>
  <si>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</si>
  <si>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</si>
  <si>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</si>
  <si>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</si>
  <si>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</si>
  <si>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</si>
  <si>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</si>
  <si>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</si>
  <si>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</si>
  <si>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</si>
  <si>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</si>
  <si>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</si>
  <si>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</si>
  <si>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</si>
  <si>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</si>
  <si>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</si>
  <si>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</si>
  <si>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</si>
  <si>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</si>
  <si>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</si>
  <si>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</si>
  <si>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</si>
  <si>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</si>
  <si>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</si>
  <si>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</si>
  <si>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</si>
  <si>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</si>
  <si>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</si>
  <si>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</si>
  <si>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</si>
  <si>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</si>
  <si>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</si>
  <si>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</si>
  <si>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</si>
  <si>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</si>
  <si>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</si>
  <si>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</si>
  <si>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</si>
  <si>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</si>
  <si>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</si>
  <si>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</si>
  <si>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</si>
  <si>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</si>
  <si>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</si>
  <si>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</si>
  <si>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</si>
  <si>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</si>
  <si>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</si>
  <si>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</si>
  <si>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</si>
  <si>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</si>
  <si>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</si>
  <si>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</si>
  <si>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</si>
  <si>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</si>
  <si>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</si>
  <si>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</si>
  <si>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</si>
  <si>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</si>
  <si>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</si>
  <si>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</si>
  <si>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</si>
  <si>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</si>
  <si>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</si>
  <si>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</si>
  <si>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</si>
  <si>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</si>
  <si>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</si>
  <si>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</si>
  <si>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</si>
  <si>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</si>
  <si>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</si>
  <si>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</si>
  <si>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</si>
  <si>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</si>
  <si>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</si>
  <si>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</si>
  <si>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</si>
  <si>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</si>
  <si>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</si>
  <si>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</si>
  <si>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</si>
  <si>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</si>
  <si>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</si>
  <si>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</si>
  <si>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</si>
  <si>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</si>
  <si>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</si>
  <si>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</si>
  <si>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</si>
  <si>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</si>
  <si>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</si>
  <si>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</si>
  <si>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</si>
  <si>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</si>
  <si>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</si>
  <si>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</si>
  <si>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</si>
  <si>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</si>
  <si>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</si>
  <si>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</si>
  <si>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</si>
  <si>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</si>
  <si>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</si>
  <si>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</si>
  <si>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</si>
  <si>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</si>
  <si>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</si>
  <si>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</si>
  <si>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</si>
  <si>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</si>
  <si>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</si>
  <si>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</si>
  <si>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</si>
  <si>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</si>
  <si>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</si>
  <si>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</si>
  <si>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</si>
  <si>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</si>
  <si>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</si>
  <si>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</si>
  <si>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</si>
  <si>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</si>
  <si>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</si>
  <si>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</si>
  <si>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</si>
  <si>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</si>
  <si>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</si>
  <si>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</si>
  <si>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</si>
  <si>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</si>
  <si>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</si>
  <si>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</si>
  <si>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</si>
  <si>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</si>
  <si>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</si>
  <si>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</si>
  <si>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</si>
  <si>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</si>
  <si>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</si>
  <si>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</si>
  <si>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</si>
  <si>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</si>
  <si>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</si>
  <si>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</si>
  <si>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</si>
  <si>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</si>
  <si>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</si>
  <si>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</si>
  <si>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</si>
  <si>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</si>
  <si>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</si>
  <si>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</si>
  <si>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</si>
  <si>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</si>
  <si>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</si>
  <si>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</si>
  <si>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</si>
  <si>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</si>
  <si>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</si>
  <si>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</si>
  <si>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</si>
  <si>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</si>
  <si>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</si>
  <si>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</si>
  <si>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</si>
  <si>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</si>
  <si>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</si>
  <si>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</si>
  <si>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</si>
  <si>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</si>
  <si>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</si>
  <si>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</si>
  <si>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</si>
  <si>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</si>
  <si>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</si>
  <si>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</si>
  <si>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</si>
  <si>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</si>
  <si>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</si>
  <si>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</si>
  <si>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</si>
  <si>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</si>
  <si>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</si>
  <si>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</si>
  <si>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</si>
  <si>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</si>
  <si>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</si>
  <si>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</si>
  <si>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</si>
  <si>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</si>
  <si>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</si>
  <si>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</si>
  <si>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</si>
  <si>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</si>
  <si>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</si>
  <si>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</si>
  <si>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</si>
  <si>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</si>
  <si>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</si>
  <si>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</si>
  <si>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</si>
  <si>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</si>
  <si>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</si>
  <si>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</si>
  <si>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</si>
  <si>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</si>
  <si>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</si>
  <si>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</si>
  <si>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</si>
  <si>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</si>
  <si>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</si>
  <si>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</si>
  <si>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</si>
  <si>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</si>
  <si>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</si>
  <si>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</si>
  <si>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</si>
  <si>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</si>
  <si>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</si>
  <si>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</si>
  <si>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</si>
  <si>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</si>
  <si>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</si>
  <si>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</si>
  <si>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</si>
  <si>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</si>
  <si>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</si>
  <si>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</si>
  <si>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</si>
  <si>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</si>
  <si>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</si>
  <si>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</si>
  <si>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</si>
  <si>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</si>
  <si>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</si>
  <si>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</si>
  <si>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</si>
  <si>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</si>
  <si>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</si>
  <si>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</si>
  <si>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</si>
  <si>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</si>
  <si>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</si>
  <si>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</si>
  <si>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</si>
  <si>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</si>
  <si>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</si>
  <si>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</si>
  <si>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</si>
  <si>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</si>
  <si>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</si>
  <si>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</si>
  <si>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</si>
  <si>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</si>
  <si>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</si>
  <si>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</si>
  <si>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</si>
  <si>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</si>
  <si>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</si>
  <si>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</si>
  <si>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</si>
  <si>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</si>
  <si>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</si>
  <si>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</si>
  <si>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</si>
  <si>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</si>
  <si>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</si>
  <si>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</si>
  <si>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</si>
  <si>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</si>
  <si>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</si>
  <si>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</si>
  <si>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</si>
  <si>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</si>
  <si>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</si>
  <si>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</si>
  <si>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</si>
  <si>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</si>
  <si>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</si>
  <si>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</si>
  <si>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</si>
  <si>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</si>
  <si>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</si>
  <si>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</si>
  <si>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</si>
  <si>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</si>
  <si>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</si>
  <si>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</si>
  <si>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</si>
  <si>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</si>
  <si>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</si>
  <si>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</si>
  <si>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</si>
  <si>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</si>
  <si>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</si>
  <si>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</si>
  <si>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</si>
  <si>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</si>
  <si>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</si>
  <si>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</si>
  <si>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</si>
  <si>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</si>
  <si>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</si>
  <si>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</si>
  <si>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</si>
  <si>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</si>
  <si>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</si>
  <si>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</si>
  <si>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</si>
  <si>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</si>
  <si>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</si>
  <si>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</si>
  <si>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</si>
  <si>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</si>
  <si>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</si>
  <si>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</si>
  <si>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</si>
  <si>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</si>
  <si>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</si>
  <si>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</si>
  <si>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</si>
  <si>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</si>
  <si>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</si>
  <si>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</si>
  <si>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</si>
  <si>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</si>
  <si>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</si>
  <si>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</si>
  <si>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</si>
  <si>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</si>
  <si>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</si>
  <si>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</si>
  <si>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</si>
  <si>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</si>
  <si>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</si>
  <si>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</si>
  <si>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</si>
  <si>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</si>
  <si>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</si>
  <si>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</si>
  <si>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</si>
  <si>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</si>
  <si>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</si>
  <si>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</si>
  <si>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</si>
  <si>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</si>
  <si>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</si>
  <si>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</si>
  <si>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</si>
  <si>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</si>
  <si>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</si>
  <si>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</si>
  <si>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</si>
  <si>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</si>
  <si>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</si>
  <si>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</si>
  <si>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</si>
  <si>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</si>
  <si>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</si>
  <si>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</si>
  <si>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</si>
  <si>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</si>
  <si>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</si>
  <si>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</si>
  <si>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</si>
  <si>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</si>
  <si>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</si>
  <si>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</si>
  <si>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</si>
  <si>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</si>
  <si>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</si>
  <si>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</si>
  <si>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</si>
  <si>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</si>
  <si>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</si>
  <si>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</si>
  <si>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</si>
  <si>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</si>
  <si>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</si>
  <si>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</si>
  <si>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</si>
  <si>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</si>
  <si>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</si>
  <si>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</si>
  <si>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</si>
  <si>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</si>
  <si>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</si>
  <si>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</si>
  <si>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</si>
  <si>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</si>
  <si>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</si>
  <si>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</si>
  <si>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</si>
  <si>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</si>
  <si>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</si>
  <si>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</si>
  <si>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</si>
  <si>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</si>
  <si>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</si>
  <si>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</si>
  <si>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</si>
  <si>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</si>
  <si>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</si>
  <si>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</si>
  <si>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</si>
  <si>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</si>
  <si>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</si>
  <si>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</si>
  <si>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</si>
  <si>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</si>
  <si>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</si>
  <si>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</si>
  <si>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</si>
  <si>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</si>
  <si>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</si>
  <si>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</si>
  <si>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</si>
  <si>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</si>
  <si>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</si>
  <si>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</si>
  <si>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</si>
  <si>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</si>
  <si>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</si>
  <si>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</si>
  <si>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</si>
  <si>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</si>
  <si>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</si>
  <si>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</si>
  <si>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</si>
  <si>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</si>
  <si>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</si>
  <si>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</si>
  <si>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</si>
  <si>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</si>
  <si>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</si>
  <si>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</si>
  <si>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</si>
  <si>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</si>
  <si>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</si>
  <si>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</si>
  <si>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</si>
  <si>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</si>
  <si>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</si>
  <si>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</si>
  <si>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</si>
  <si>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</si>
  <si>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</si>
  <si>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</si>
  <si>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</si>
  <si>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</si>
  <si>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</si>
  <si>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</si>
  <si>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</si>
  <si>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</si>
  <si>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</si>
  <si>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</si>
  <si>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</si>
  <si>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</si>
  <si>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</si>
  <si>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</si>
  <si>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</si>
  <si>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</si>
  <si>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</si>
  <si>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</si>
  <si>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</si>
  <si>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</si>
  <si>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</si>
  <si>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</si>
  <si>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</si>
  <si>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</si>
  <si>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</si>
  <si>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</si>
  <si>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</si>
  <si>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</si>
  <si>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</si>
  <si>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</si>
  <si>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</si>
  <si>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</si>
  <si>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</si>
  <si>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</si>
  <si>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</si>
  <si>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</si>
  <si>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</si>
  <si>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</si>
  <si>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</si>
  <si>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</si>
  <si>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</si>
  <si>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</si>
  <si>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</si>
  <si>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</si>
  <si>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</si>
  <si>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</si>
  <si>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</si>
  <si>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</si>
  <si>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</si>
  <si>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</si>
  <si>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</si>
  <si>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</si>
  <si>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</si>
  <si>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</si>
  <si>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</si>
  <si>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</si>
  <si>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</si>
  <si>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</si>
  <si>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</si>
  <si>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</si>
  <si>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</si>
  <si>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</si>
  <si>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</si>
  <si>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</si>
  <si>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</si>
  <si>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</si>
  <si>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</si>
  <si>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</si>
  <si>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</si>
  <si>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</si>
  <si>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</si>
  <si>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</si>
  <si>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</si>
  <si>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</si>
  <si>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</si>
  <si>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</si>
  <si>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</si>
  <si>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</si>
  <si>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</si>
  <si>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</si>
  <si>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</si>
  <si>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</si>
  <si>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</si>
  <si>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</si>
  <si>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</si>
  <si>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</si>
  <si>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</si>
  <si>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</si>
  <si>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</si>
  <si>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</si>
  <si>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</si>
  <si>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</si>
  <si>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</si>
  <si>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</si>
  <si>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</si>
  <si>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</si>
  <si>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</si>
  <si>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</si>
  <si>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</si>
  <si>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</si>
  <si>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</si>
  <si>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</si>
  <si>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</si>
  <si>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</si>
  <si>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</si>
  <si>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</si>
  <si>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</si>
  <si>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</si>
  <si>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</si>
  <si>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</si>
  <si>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</si>
  <si>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</si>
  <si>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</si>
  <si>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</si>
  <si>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</si>
  <si>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</si>
  <si>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</si>
  <si>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</si>
  <si>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</si>
  <si>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</si>
  <si>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</si>
  <si>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</si>
  <si>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</si>
  <si>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</si>
  <si>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</si>
  <si>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</si>
  <si>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</si>
  <si>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</si>
  <si>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</si>
  <si>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</si>
  <si>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</si>
  <si>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</si>
  <si>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</si>
  <si>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</si>
  <si>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</si>
  <si>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</si>
  <si>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</si>
  <si>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</si>
  <si>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</si>
  <si>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</si>
  <si>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</si>
  <si>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</si>
  <si>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</si>
  <si>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</si>
  <si>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</si>
  <si>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</si>
  <si>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</si>
  <si>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</si>
  <si>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</si>
  <si>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</si>
  <si>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</si>
  <si>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</si>
  <si>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</si>
  <si>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</si>
  <si>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</si>
  <si>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</si>
  <si>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</si>
  <si>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</si>
  <si>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</si>
  <si>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</si>
  <si>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</si>
  <si>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</si>
  <si>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</si>
  <si>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</si>
  <si>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</si>
  <si>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</si>
  <si>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</si>
  <si>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</si>
  <si>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</si>
  <si>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</si>
  <si>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</si>
  <si>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</si>
  <si>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</si>
  <si>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</si>
  <si>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</si>
  <si>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</si>
  <si>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</si>
  <si>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</si>
  <si>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</si>
  <si>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</si>
  <si>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</si>
  <si>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</si>
  <si>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</si>
  <si>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</si>
  <si>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</si>
  <si>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</si>
  <si>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</si>
  <si>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</si>
  <si>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</si>
  <si>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</si>
  <si>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</si>
  <si>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</si>
  <si>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</si>
  <si>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</si>
  <si>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</si>
  <si>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</si>
  <si>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</si>
  <si>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</si>
  <si>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</si>
  <si>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</si>
  <si>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</si>
  <si>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</si>
  <si>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</si>
  <si>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</si>
  <si>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</si>
  <si>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</si>
  <si>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</si>
  <si>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</si>
  <si>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</si>
  <si>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</si>
  <si>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</si>
  <si>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</si>
  <si>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</si>
  <si>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</si>
  <si>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</si>
  <si>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</si>
  <si>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</si>
  <si>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</si>
  <si>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</si>
  <si>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</si>
  <si>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</si>
  <si>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</si>
  <si>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</si>
  <si>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</si>
  <si>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</si>
  <si>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</si>
  <si>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</si>
  <si>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</si>
  <si>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</si>
  <si>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</si>
  <si>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</si>
  <si>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</si>
  <si>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</si>
  <si>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</si>
  <si>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</si>
  <si>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</si>
  <si>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</si>
  <si>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</si>
  <si>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</si>
  <si>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</si>
  <si>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</si>
  <si>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</si>
  <si>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</si>
  <si>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</si>
  <si>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</si>
  <si>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</si>
  <si>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</si>
  <si>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</si>
  <si>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</si>
  <si>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</si>
  <si>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</si>
  <si>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</si>
  <si>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</si>
  <si>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</si>
  <si>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</si>
  <si>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</si>
  <si>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</si>
  <si>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</si>
  <si>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</si>
  <si>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</si>
  <si>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</si>
  <si>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</si>
  <si>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</si>
  <si>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</si>
  <si>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</si>
  <si>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</si>
  <si>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</si>
  <si>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</si>
  <si>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</si>
  <si>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</si>
  <si>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</si>
  <si>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</si>
  <si>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</si>
  <si>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</si>
  <si>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</si>
  <si>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</si>
  <si>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</si>
  <si>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</si>
  <si>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</si>
  <si>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</si>
  <si>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</si>
  <si>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</si>
  <si>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</si>
  <si>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</si>
  <si>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</si>
  <si>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</si>
  <si>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</si>
  <si>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</si>
  <si>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</si>
  <si>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</si>
  <si>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</si>
  <si>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</si>
  <si>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</si>
  <si>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</si>
  <si>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</si>
  <si>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</si>
  <si>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</si>
  <si>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</si>
  <si>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</si>
  <si>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</si>
  <si>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</si>
  <si>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</si>
  <si>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</si>
  <si>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</si>
  <si>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</si>
  <si>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</si>
  <si>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</si>
  <si>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</si>
  <si>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</si>
  <si>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</si>
  <si>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</si>
  <si>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</si>
  <si>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</si>
  <si>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</si>
  <si>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</si>
  <si>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</si>
  <si>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</si>
  <si>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</si>
  <si>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</si>
  <si>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</si>
  <si>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</si>
  <si>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</si>
  <si>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</si>
  <si>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</si>
  <si>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</si>
  <si>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</si>
  <si>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</si>
  <si>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</si>
  <si>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</si>
  <si>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</si>
  <si>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</si>
  <si>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</si>
  <si>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</si>
  <si>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</si>
  <si>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</si>
  <si>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</si>
  <si>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</si>
  <si>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</si>
  <si>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</si>
  <si>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</si>
  <si>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</si>
  <si>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</si>
  <si>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</si>
  <si>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</si>
  <si>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</si>
  <si>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</si>
  <si>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</si>
  <si>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</si>
  <si>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</si>
  <si>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</si>
  <si>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</si>
  <si>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</si>
  <si>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</si>
  <si>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</si>
  <si>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</si>
  <si>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</si>
  <si>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</si>
  <si>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</si>
  <si>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</si>
  <si>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</si>
  <si>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</si>
  <si>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</si>
  <si>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</si>
  <si>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</si>
  <si>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</si>
  <si>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</si>
  <si>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</si>
  <si>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</si>
  <si>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</si>
  <si>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</si>
  <si>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</si>
  <si>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</si>
  <si>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</si>
  <si>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</si>
  <si>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</si>
  <si>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</si>
  <si>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</si>
  <si>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</si>
  <si>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</si>
  <si>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</si>
  <si>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</si>
  <si>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</si>
  <si>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</si>
  <si>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</si>
  <si>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</si>
  <si>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</si>
  <si>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</si>
  <si>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</si>
  <si>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</si>
  <si>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</si>
  <si>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</si>
  <si>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</si>
  <si>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</si>
  <si>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</si>
  <si>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</si>
  <si>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</si>
  <si>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</si>
  <si>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</si>
  <si>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</si>
  <si>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</si>
  <si>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</si>
  <si>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</si>
  <si>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</si>
  <si>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</si>
  <si>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</si>
  <si>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</si>
  <si>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</si>
  <si>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</si>
  <si>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</si>
  <si>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</si>
  <si>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</si>
  <si>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</si>
  <si>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</si>
  <si>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</si>
  <si>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</si>
  <si>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</si>
  <si>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</si>
  <si>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</si>
  <si>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</si>
  <si>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</si>
  <si>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</si>
  <si>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</si>
  <si>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</si>
  <si>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</si>
  <si>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</si>
  <si>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</si>
  <si>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</si>
  <si>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</si>
  <si>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</si>
  <si>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</si>
  <si>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</si>
  <si>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</si>
  <si>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</si>
  <si>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</si>
  <si>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</si>
  <si>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</si>
  <si>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</si>
  <si>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</si>
  <si>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</si>
  <si>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</si>
  <si>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</si>
  <si>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</si>
  <si>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</si>
  <si>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</si>
  <si>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</si>
  <si>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</si>
  <si>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</si>
  <si>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</si>
  <si>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</si>
  <si>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</si>
  <si>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</si>
  <si>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</si>
  <si>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</si>
  <si>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</si>
  <si>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</si>
  <si>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</si>
  <si>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</si>
  <si>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</si>
  <si>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</si>
  <si>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</si>
  <si>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</si>
  <si>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</si>
  <si>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</si>
  <si>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</si>
  <si>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</si>
  <si>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</si>
  <si>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</si>
  <si>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</si>
  <si>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</si>
  <si>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</si>
  <si>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</si>
  <si>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</si>
  <si>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</si>
  <si>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</si>
  <si>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</si>
  <si>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</si>
  <si>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</si>
  <si>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</si>
  <si>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</si>
  <si>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</si>
  <si>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</si>
  <si>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</si>
  <si>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</si>
  <si>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</si>
  <si>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</si>
  <si>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</si>
  <si>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</si>
  <si>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</si>
  <si>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</si>
  <si>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</si>
  <si>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</si>
  <si>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</si>
  <si>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</si>
  <si>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</si>
  <si>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</si>
  <si>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</si>
  <si>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</si>
  <si>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</si>
  <si>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</si>
  <si>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</si>
  <si>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</si>
  <si>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</si>
  <si>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</si>
  <si>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</si>
  <si>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</si>
  <si>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</si>
  <si>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</si>
  <si>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</si>
  <si>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</si>
  <si>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</si>
  <si>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</si>
  <si>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</si>
  <si>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</si>
  <si>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</si>
  <si>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</si>
  <si>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</si>
  <si>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</si>
  <si>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</si>
  <si>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</si>
  <si>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</si>
  <si>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</si>
  <si>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</si>
  <si>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</si>
  <si>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</si>
  <si>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</si>
  <si>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</si>
  <si>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</si>
  <si>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</si>
  <si>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</si>
  <si>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</si>
  <si>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</si>
  <si>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</si>
  <si>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</si>
  <si>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</si>
  <si>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</si>
  <si>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</si>
  <si>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</si>
  <si>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</si>
  <si>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</si>
  <si>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</si>
  <si>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</si>
  <si>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</si>
  <si>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</si>
  <si>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</si>
  <si>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</si>
  <si>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</si>
  <si>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</si>
  <si>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</si>
  <si>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</si>
  <si>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</si>
  <si>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</si>
  <si>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</si>
  <si>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</si>
  <si>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</si>
  <si>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</si>
  <si>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</si>
  <si>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</si>
  <si>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</si>
  <si>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</si>
  <si>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</si>
  <si>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</si>
  <si>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</si>
  <si>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</si>
  <si>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</si>
  <si>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</si>
  <si>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</si>
  <si>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</si>
  <si>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</si>
  <si>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</si>
  <si>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</si>
  <si>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</si>
  <si>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</si>
  <si>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</si>
  <si>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</si>
  <si>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</si>
  <si>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</si>
  <si>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</si>
  <si>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</si>
  <si>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</si>
  <si>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</si>
  <si>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</si>
  <si>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</si>
  <si>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</si>
  <si>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</si>
  <si>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</si>
  <si>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</si>
  <si>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</si>
  <si>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</si>
  <si>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</si>
  <si>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</si>
  <si>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</si>
  <si>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</si>
  <si>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</si>
  <si>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</si>
  <si>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</si>
  <si>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</si>
  <si>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</si>
  <si>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</si>
  <si>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</si>
  <si>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</si>
  <si>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</si>
  <si>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</si>
  <si>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</si>
  <si>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</si>
  <si>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</si>
  <si>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</si>
  <si>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</si>
  <si>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</si>
  <si>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</si>
  <si>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</si>
  <si>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</si>
  <si>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</si>
  <si>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</si>
  <si>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</si>
  <si>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</si>
  <si>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</si>
  <si>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</si>
  <si>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</si>
  <si>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</si>
  <si>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</si>
  <si>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</si>
  <si>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</si>
  <si>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</si>
  <si>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</si>
  <si>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</si>
  <si>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</si>
  <si>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</si>
  <si>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</si>
  <si>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</si>
  <si>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</si>
  <si>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</si>
  <si>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</si>
  <si>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</si>
  <si>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</si>
  <si>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</si>
  <si>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</si>
  <si>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</si>
  <si>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</si>
  <si>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</si>
  <si>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</si>
  <si>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</si>
  <si>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</si>
  <si>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</si>
  <si>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</si>
  <si>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</si>
  <si>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</si>
  <si>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</si>
  <si>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</si>
  <si>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</si>
  <si>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</si>
  <si>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</si>
  <si>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</si>
  <si>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</si>
  <si>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</si>
  <si>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</si>
  <si>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</si>
  <si>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</si>
  <si>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</si>
  <si>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</si>
  <si>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</si>
  <si>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</si>
  <si>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</si>
  <si>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</si>
  <si>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</si>
  <si>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</si>
  <si>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</si>
  <si>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</si>
  <si>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</si>
  <si>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</si>
  <si>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</si>
  <si>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</si>
  <si>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</si>
  <si>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</si>
  <si>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</si>
  <si>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</si>
  <si>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</si>
  <si>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</si>
  <si>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</si>
  <si>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</si>
  <si>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</si>
  <si>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</si>
  <si>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</si>
  <si>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</si>
  <si>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</si>
  <si>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</si>
  <si>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</si>
  <si>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</si>
  <si>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</si>
  <si>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</si>
  <si>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</si>
  <si>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</si>
  <si>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</si>
  <si>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</si>
  <si>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</si>
  <si>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</si>
  <si>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</si>
  <si>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</si>
  <si>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</si>
  <si>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</si>
  <si>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</si>
  <si>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</si>
  <si>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</si>
  <si>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</si>
  <si>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</si>
  <si>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</si>
  <si>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</si>
  <si>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</si>
  <si>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</si>
  <si>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</si>
  <si>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</si>
  <si>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</si>
  <si>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</si>
  <si>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</si>
  <si>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</si>
  <si>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</si>
  <si>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</si>
  <si>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</si>
  <si>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</si>
  <si>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</si>
  <si>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</si>
  <si>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</si>
  <si>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</si>
  <si>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</si>
  <si>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</si>
  <si>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</si>
  <si>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</si>
  <si>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</si>
  <si>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</si>
  <si>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</si>
  <si>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</si>
  <si>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</si>
  <si>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</si>
  <si>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</si>
  <si>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</si>
  <si>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</si>
  <si>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</si>
  <si>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</si>
  <si>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</si>
  <si>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</si>
  <si>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</si>
  <si>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</si>
  <si>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</si>
  <si>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</si>
  <si>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</si>
  <si>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</si>
  <si>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</si>
  <si>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</si>
  <si>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</si>
  <si>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</si>
  <si>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</si>
  <si>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</si>
  <si>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</si>
  <si>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</si>
  <si>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</si>
  <si>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</si>
  <si>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</si>
  <si>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</si>
  <si>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</si>
  <si>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</si>
  <si>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</si>
  <si>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</si>
  <si>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</si>
  <si>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</si>
  <si>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</si>
  <si>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</si>
  <si>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</si>
  <si>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</si>
  <si>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</si>
  <si>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</si>
  <si>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</si>
  <si>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</si>
  <si>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</si>
  <si>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</si>
  <si>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</si>
  <si>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</si>
  <si>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</si>
  <si>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</si>
  <si>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</si>
  <si>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</si>
  <si>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</si>
  <si>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</si>
  <si>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</si>
  <si>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</si>
  <si>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</si>
  <si>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</si>
  <si>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</si>
  <si>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</si>
  <si>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</si>
  <si>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</si>
  <si>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</si>
  <si>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</si>
  <si>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</si>
  <si>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</si>
  <si>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</si>
  <si>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</si>
  <si>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</si>
  <si>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</si>
  <si>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</si>
  <si>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</si>
  <si>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</si>
  <si>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</si>
  <si>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</si>
  <si>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</si>
  <si>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</si>
  <si>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</si>
  <si>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</si>
  <si>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</si>
  <si>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</si>
  <si>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</si>
  <si>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</si>
  <si>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</si>
  <si>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</si>
  <si>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</si>
  <si>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</si>
  <si>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</si>
  <si>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</si>
  <si>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</si>
  <si>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</si>
  <si>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</si>
  <si>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</si>
  <si>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</si>
  <si>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</si>
  <si>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</si>
  <si>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</si>
  <si>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</si>
  <si>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</si>
  <si>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</si>
  <si>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</si>
  <si>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</si>
  <si>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</si>
  <si>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</si>
  <si>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</si>
  <si>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</si>
  <si>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</si>
  <si>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</si>
  <si>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</si>
  <si>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</si>
  <si>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</si>
  <si>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</si>
  <si>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</si>
  <si>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</si>
  <si>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</si>
  <si>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</si>
  <si>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</si>
  <si>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</si>
  <si>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</si>
  <si>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</si>
  <si>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</si>
  <si>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</si>
  <si>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</si>
  <si>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</si>
  <si>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</si>
  <si>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</si>
  <si>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</si>
  <si>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</si>
  <si>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</si>
  <si>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</si>
  <si>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</si>
  <si>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</si>
  <si>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</si>
  <si>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</si>
  <si>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</si>
  <si>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</si>
  <si>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</si>
  <si>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</si>
  <si>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</si>
  <si>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</si>
  <si>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</si>
  <si>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</si>
  <si>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</si>
  <si>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</si>
  <si>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</si>
  <si>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</si>
  <si>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</si>
  <si>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</si>
  <si>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</si>
  <si>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</si>
  <si>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</si>
  <si>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</si>
  <si>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</si>
  <si>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</si>
  <si>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</si>
  <si>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</si>
  <si>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</si>
  <si>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</si>
  <si>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</si>
  <si>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</si>
  <si>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</si>
  <si>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</si>
  <si>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</si>
  <si>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</si>
  <si>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</si>
  <si>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</si>
  <si>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</si>
  <si>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</si>
  <si>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</si>
  <si>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</si>
  <si>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</si>
  <si>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</si>
  <si>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</si>
  <si>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</si>
  <si>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</si>
  <si>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</si>
  <si>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</si>
  <si>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</si>
  <si>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</si>
  <si>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</si>
  <si>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</si>
  <si>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</si>
  <si>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</si>
  <si>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</si>
  <si>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</si>
  <si>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</si>
  <si>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</si>
  <si>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</si>
  <si>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</si>
  <si>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</si>
  <si>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</si>
  <si>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</si>
  <si>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</si>
  <si>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</si>
  <si>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</si>
  <si>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</si>
  <si>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</si>
  <si>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</si>
  <si>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</si>
  <si>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</si>
  <si>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</si>
  <si>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</si>
  <si>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</si>
  <si>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</si>
  <si>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</si>
  <si>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</si>
  <si>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</si>
  <si>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</si>
  <si>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</si>
  <si>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</si>
  <si>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</si>
  <si>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</si>
  <si>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</si>
  <si>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</si>
  <si>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</si>
  <si>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</si>
  <si>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</si>
  <si>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</si>
  <si>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</si>
  <si>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</si>
  <si>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</si>
  <si>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</si>
  <si>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</si>
  <si>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</si>
  <si>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</si>
  <si>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</si>
  <si>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</si>
  <si>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</si>
  <si>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</si>
  <si>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</si>
  <si>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</si>
  <si>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</si>
  <si>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</si>
  <si>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</si>
  <si>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</si>
  <si>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</si>
  <si>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</si>
  <si>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</si>
  <si>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</si>
  <si>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</si>
  <si>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</si>
  <si>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</si>
  <si>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</si>
  <si>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</si>
  <si>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</si>
  <si>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</si>
  <si>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</si>
  <si>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</si>
  <si>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</si>
  <si>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</si>
  <si>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</si>
  <si>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</si>
  <si>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</si>
  <si>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</si>
  <si>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</si>
  <si>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</si>
  <si>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</si>
  <si>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</si>
  <si>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</si>
  <si>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</si>
  <si>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</si>
  <si>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</si>
  <si>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</si>
  <si>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</si>
  <si>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</si>
  <si>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</si>
  <si>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</si>
  <si>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</si>
  <si>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</si>
  <si>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</si>
  <si>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</si>
  <si>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</si>
  <si>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</si>
  <si>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</si>
  <si>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</si>
  <si>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</si>
  <si>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</si>
  <si>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</si>
  <si>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</si>
  <si>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</si>
  <si>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</si>
  <si>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</si>
  <si>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</si>
  <si>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</si>
  <si>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</si>
  <si>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</si>
  <si>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</si>
  <si>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</si>
  <si>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</si>
  <si>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</si>
  <si>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</si>
  <si>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</si>
  <si>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</si>
  <si>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</si>
  <si>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</si>
  <si>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</si>
  <si>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</si>
  <si>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</si>
  <si>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</si>
  <si>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</si>
  <si>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</si>
  <si>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</si>
  <si>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</si>
  <si>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</si>
  <si>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</si>
  <si>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</si>
  <si>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</si>
  <si>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</si>
  <si>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</si>
  <si>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</si>
  <si>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</si>
  <si>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</si>
  <si>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</si>
  <si>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</si>
  <si>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</si>
  <si>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</si>
  <si>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</si>
  <si>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</si>
  <si>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</si>
  <si>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</si>
  <si>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</si>
  <si>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</si>
  <si>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</si>
  <si>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</si>
  <si>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</si>
  <si>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</si>
  <si>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</si>
  <si>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</si>
  <si>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</si>
  <si>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</si>
  <si>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</si>
  <si>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</si>
  <si>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</si>
  <si>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</si>
  <si>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</si>
  <si>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</si>
  <si>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</si>
  <si>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</si>
  <si>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</si>
  <si>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</si>
  <si>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</si>
  <si>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</si>
  <si>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</si>
  <si>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</si>
  <si>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</si>
  <si>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</si>
  <si>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</si>
  <si>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</si>
  <si>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</si>
  <si>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</si>
  <si>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</si>
  <si>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</si>
  <si>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</si>
  <si>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</si>
  <si>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</si>
  <si>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</si>
  <si>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</si>
  <si>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</si>
  <si>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</si>
  <si>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</si>
  <si>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</si>
  <si>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</si>
  <si>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</si>
  <si>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</si>
  <si>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</si>
  <si>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</si>
  <si>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</si>
  <si>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</si>
  <si>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</si>
  <si>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</si>
  <si>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</si>
  <si>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</si>
  <si>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</si>
  <si>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</si>
  <si>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</si>
  <si>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</si>
  <si>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</si>
  <si>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</si>
  <si>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</si>
  <si>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</si>
  <si>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</si>
  <si>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</si>
  <si>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</si>
  <si>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</si>
  <si>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</si>
  <si>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</si>
  <si>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</si>
  <si>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</si>
  <si>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</si>
  <si>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</si>
  <si>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</si>
  <si>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</si>
  <si>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</si>
  <si>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</si>
  <si>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</si>
  <si>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</si>
  <si>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</si>
  <si>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</si>
  <si>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</si>
  <si>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</si>
  <si>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</si>
  <si>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</si>
  <si>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</si>
  <si>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</si>
  <si>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</si>
  <si>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</si>
  <si>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</si>
  <si>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</si>
  <si>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</si>
  <si>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</si>
  <si>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</si>
  <si>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</si>
  <si>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</si>
  <si>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</si>
  <si>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</si>
  <si>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</si>
  <si>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</si>
  <si>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</si>
  <si>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</si>
  <si>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</si>
  <si>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</si>
  <si>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</si>
  <si>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</si>
  <si>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</si>
  <si>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</si>
  <si>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</si>
  <si>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</si>
  <si>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</si>
  <si>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</si>
  <si>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</si>
  <si>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</si>
  <si>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</si>
  <si>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</si>
  <si>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</si>
  <si>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</si>
  <si>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</si>
  <si>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</si>
  <si>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</si>
  <si>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</si>
  <si>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</si>
  <si>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</si>
  <si>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</si>
  <si>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</si>
  <si>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</si>
  <si>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</si>
  <si>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</si>
  <si>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</si>
  <si>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</si>
  <si>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</si>
  <si>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</si>
  <si>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</si>
  <si>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</si>
  <si>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</si>
  <si>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</si>
  <si>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</si>
  <si>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</si>
  <si>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</si>
  <si>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</si>
  <si>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</si>
  <si>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</si>
  <si>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</si>
  <si>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</si>
  <si>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</si>
  <si>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</si>
  <si>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</si>
  <si>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</si>
  <si>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</si>
  <si>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</si>
  <si>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</si>
  <si>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</si>
  <si>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</si>
  <si>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</si>
  <si>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</si>
  <si>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</si>
  <si>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</si>
  <si>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</si>
  <si>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</si>
  <si>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</si>
  <si>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</si>
  <si>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</si>
  <si>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</si>
  <si>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</si>
  <si>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</si>
  <si>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</si>
  <si>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</si>
  <si>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</si>
  <si>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</si>
  <si>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</si>
  <si>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</si>
  <si>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</si>
  <si>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</si>
  <si>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</si>
  <si>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</si>
  <si>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</si>
  <si>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</si>
  <si>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</si>
  <si>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</si>
  <si>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</si>
  <si>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</si>
  <si>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</si>
  <si>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</si>
  <si>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</si>
  <si>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</si>
  <si>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</si>
  <si>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</si>
  <si>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</si>
  <si>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</si>
  <si>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</si>
  <si>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</si>
  <si>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</si>
  <si>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</si>
  <si>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</si>
  <si>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</si>
  <si>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</si>
  <si>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</si>
  <si>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</si>
  <si>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</si>
  <si>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</si>
  <si>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</si>
  <si>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</si>
  <si>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</si>
  <si>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</si>
  <si>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</si>
  <si>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</si>
  <si>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</si>
  <si>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</si>
  <si>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</si>
  <si>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</si>
  <si>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</si>
  <si>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</si>
  <si>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</si>
  <si>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</si>
  <si>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</si>
  <si>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</si>
  <si>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</si>
  <si>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</si>
  <si>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</si>
  <si>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</si>
  <si>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</si>
  <si>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</si>
  <si>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</si>
  <si>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</si>
  <si>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</si>
  <si>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</si>
  <si>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</si>
  <si>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</si>
  <si>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</si>
  <si>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</si>
  <si>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</si>
  <si>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</si>
  <si>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</si>
  <si>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</si>
  <si>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</si>
  <si>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</si>
  <si>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</si>
  <si>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</si>
  <si>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</si>
  <si>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</si>
  <si>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</si>
  <si>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</si>
  <si>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</si>
  <si>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</si>
  <si>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</si>
  <si>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</si>
  <si>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</si>
  <si>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</si>
  <si>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</si>
  <si>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</si>
  <si>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</si>
  <si>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</si>
  <si>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</si>
  <si>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</si>
  <si>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</si>
  <si>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</si>
  <si>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</si>
  <si>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</si>
  <si>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</si>
  <si>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</si>
  <si>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</si>
  <si>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</si>
  <si>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</si>
  <si>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</si>
  <si>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</si>
  <si>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</si>
  <si>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</si>
  <si>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</si>
  <si>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</si>
  <si>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</si>
  <si>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</si>
  <si>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</si>
  <si>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</si>
  <si>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</si>
  <si>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</si>
  <si>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</si>
  <si>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</si>
  <si>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</si>
  <si>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</si>
  <si>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</si>
  <si>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</si>
  <si>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</si>
  <si>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</si>
  <si>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</si>
  <si>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</si>
  <si>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</si>
  <si>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</si>
  <si>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</si>
  <si>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</si>
  <si>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</si>
  <si>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</si>
  <si>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</si>
  <si>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</si>
  <si>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</si>
  <si>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</si>
  <si>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</si>
  <si>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</si>
  <si>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</si>
  <si>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</si>
  <si>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</si>
  <si>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</si>
  <si>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</si>
  <si>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</si>
  <si>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</si>
  <si>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</si>
  <si>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</si>
  <si>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</si>
  <si>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</si>
  <si>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</si>
  <si>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</si>
  <si>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</si>
  <si>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</si>
  <si>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</si>
  <si>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</si>
  <si>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</si>
  <si>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</si>
  <si>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</si>
  <si>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</si>
  <si>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</si>
  <si>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</si>
  <si>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</si>
  <si>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</si>
  <si>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</si>
  <si>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</si>
  <si>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</si>
  <si>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</si>
  <si>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</si>
  <si>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</si>
  <si>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</si>
  <si>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</si>
  <si>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</si>
  <si>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</si>
  <si>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</si>
  <si>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</si>
  <si>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</si>
  <si>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</si>
  <si>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</si>
  <si>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</si>
  <si>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</si>
  <si>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</si>
  <si>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</si>
  <si>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</si>
  <si>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</si>
  <si>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</si>
  <si>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</si>
  <si>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</si>
  <si>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</si>
  <si>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</si>
  <si>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</si>
  <si>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</si>
  <si>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</si>
  <si>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</si>
  <si>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</si>
  <si>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</si>
  <si>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</si>
  <si>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</si>
  <si>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</si>
  <si>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</si>
  <si>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</si>
  <si>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</si>
  <si>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</si>
  <si>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</si>
  <si>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</si>
  <si>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</si>
  <si>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</si>
  <si>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</si>
  <si>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</si>
  <si>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</si>
  <si>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</si>
  <si>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</si>
  <si>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</si>
  <si>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</si>
  <si>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</si>
  <si>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</si>
  <si>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</si>
  <si>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</si>
  <si>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</si>
  <si>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</si>
  <si>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</si>
  <si>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</si>
  <si>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</si>
  <si>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</si>
  <si>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</si>
  <si>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</si>
  <si>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</si>
  <si>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</si>
  <si>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</si>
  <si>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</si>
  <si>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</si>
  <si>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</si>
  <si>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</si>
  <si>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</si>
  <si>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</si>
  <si>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</si>
  <si>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</si>
  <si>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</si>
  <si>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</si>
  <si>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</si>
  <si>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</si>
  <si>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</si>
  <si>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</si>
  <si>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</si>
  <si>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</si>
  <si>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</si>
  <si>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</si>
  <si>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</si>
  <si>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</si>
  <si>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</si>
  <si>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</si>
  <si>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</si>
  <si>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</si>
  <si>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</si>
  <si>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</si>
  <si>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</si>
  <si>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</si>
  <si>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</si>
  <si>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</si>
  <si>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</si>
  <si>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</si>
  <si>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</si>
  <si>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</si>
  <si>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</si>
  <si>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</si>
  <si>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</si>
  <si>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</si>
  <si>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</si>
  <si>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</si>
  <si>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</si>
  <si>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</si>
  <si>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</si>
  <si>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</si>
  <si>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</si>
  <si>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</si>
  <si>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</si>
  <si>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</si>
  <si>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</si>
  <si>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</si>
  <si>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</si>
  <si>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</si>
  <si>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</si>
  <si>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</si>
  <si>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</si>
  <si>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</si>
  <si>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</si>
  <si>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</si>
  <si>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</si>
  <si>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</si>
  <si>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</si>
  <si>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</si>
  <si>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</si>
  <si>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</si>
  <si>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</si>
  <si>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</si>
  <si>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</si>
  <si>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</si>
  <si>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</si>
  <si>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</si>
  <si>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</si>
  <si>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</si>
  <si>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</si>
  <si>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</si>
  <si>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</si>
  <si>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</si>
  <si>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</si>
  <si>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</si>
  <si>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</si>
  <si>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</si>
  <si>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</si>
  <si>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</si>
  <si>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</si>
  <si>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</si>
  <si>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</si>
  <si>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</si>
  <si>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</si>
  <si>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</si>
  <si>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</si>
  <si>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</si>
  <si>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</si>
  <si>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</si>
  <si>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</si>
  <si>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</si>
  <si>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</si>
  <si>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</si>
  <si>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</si>
  <si>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</si>
  <si>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</si>
  <si>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</si>
  <si>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</si>
  <si>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</si>
  <si>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</si>
  <si>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</si>
  <si>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</si>
  <si>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</si>
  <si>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</si>
  <si>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</si>
  <si>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</si>
  <si>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</si>
  <si>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</si>
  <si>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</si>
  <si>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</si>
  <si>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</si>
  <si>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</si>
  <si>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</si>
  <si>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</si>
  <si>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</si>
  <si>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</si>
  <si>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</si>
  <si>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</si>
  <si>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</si>
  <si>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</si>
  <si>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</si>
  <si>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</si>
  <si>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</si>
  <si>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</si>
  <si>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</si>
  <si>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</si>
  <si>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</si>
  <si>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</si>
  <si>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</si>
  <si>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</si>
  <si>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</si>
  <si>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</si>
  <si>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</si>
  <si>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</si>
  <si>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</si>
  <si>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</si>
  <si>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</si>
  <si>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</si>
  <si>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</si>
  <si>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</si>
  <si>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</si>
  <si>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</si>
  <si>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</si>
  <si>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</si>
  <si>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</si>
  <si>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</si>
  <si>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</si>
  <si>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</si>
  <si>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</si>
  <si>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</si>
  <si>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</si>
  <si>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</si>
  <si>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</si>
  <si>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</si>
  <si>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</si>
  <si>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</si>
  <si>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</si>
  <si>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</si>
  <si>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</si>
  <si>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</si>
  <si>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</si>
  <si>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</si>
  <si>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</si>
  <si>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</si>
  <si>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</si>
  <si>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</si>
  <si>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</si>
  <si>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</si>
  <si>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</si>
  <si>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</si>
  <si>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</si>
  <si>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</si>
  <si>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</si>
  <si>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</si>
  <si>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</si>
  <si>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</si>
  <si>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</si>
  <si>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</si>
  <si>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</si>
  <si>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</si>
  <si>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</si>
  <si>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</si>
  <si>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</si>
  <si>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</si>
  <si>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</si>
  <si>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</si>
  <si>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</si>
  <si>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</si>
  <si>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</si>
  <si>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</si>
  <si>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</si>
  <si>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</si>
  <si>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</si>
  <si>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</si>
  <si>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</si>
  <si>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</si>
  <si>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</si>
  <si>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</si>
  <si>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</si>
  <si>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</si>
  <si>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</si>
  <si>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</si>
  <si>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</si>
  <si>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</si>
  <si>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</si>
  <si>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</si>
  <si>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</si>
  <si>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</si>
  <si>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</si>
  <si>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</si>
  <si>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</si>
  <si>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</si>
  <si>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</si>
  <si>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</si>
  <si>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</si>
  <si>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</si>
  <si>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</si>
  <si>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</si>
  <si>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</si>
  <si>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</si>
  <si>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</si>
  <si>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</si>
  <si>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</si>
  <si>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</si>
  <si>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</si>
  <si>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</si>
  <si>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</si>
  <si>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</si>
  <si>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</si>
  <si>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</si>
  <si>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</si>
  <si>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</si>
  <si>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</si>
  <si>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</si>
  <si>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</si>
  <si>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</si>
  <si>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</si>
  <si>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</si>
  <si>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</si>
  <si>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</si>
  <si>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</si>
  <si>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</si>
  <si>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</si>
  <si>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</si>
  <si>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</si>
  <si>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</si>
  <si>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</si>
  <si>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</si>
  <si>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</si>
  <si>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</si>
  <si>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</si>
  <si>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</si>
  <si>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</si>
  <si>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</si>
  <si>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</si>
  <si>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</si>
  <si>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</si>
  <si>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</si>
  <si>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</si>
  <si>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</si>
  <si>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</si>
  <si>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</si>
  <si>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</si>
  <si>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</si>
  <si>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</si>
  <si>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</si>
  <si>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</si>
  <si>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</si>
  <si>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</si>
  <si>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</si>
  <si>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</si>
  <si>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</si>
  <si>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</si>
  <si>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</si>
  <si>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</si>
  <si>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</si>
  <si>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</si>
  <si>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</si>
  <si>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</si>
  <si>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</si>
  <si>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</si>
  <si>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</si>
  <si>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</si>
  <si>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</si>
  <si>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</si>
  <si>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</si>
  <si>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</si>
  <si>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</si>
  <si>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</si>
  <si>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</si>
  <si>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</si>
  <si>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</si>
  <si>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</si>
  <si>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</si>
  <si>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</si>
  <si>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</si>
  <si>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</si>
  <si>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</si>
  <si>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</si>
  <si>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</si>
  <si>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</si>
  <si>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</si>
  <si>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</si>
  <si>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</si>
  <si>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</si>
  <si>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</si>
  <si>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</si>
  <si>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</si>
  <si>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</si>
  <si>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</si>
  <si>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</si>
  <si>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</si>
  <si>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</si>
  <si>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</si>
  <si>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</si>
  <si>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</si>
  <si>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</si>
  <si>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</si>
  <si>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</si>
  <si>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</si>
  <si>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</si>
  <si>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</si>
  <si>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</si>
  <si>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</si>
  <si>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</si>
  <si>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</si>
  <si>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</si>
  <si>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</si>
  <si>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</si>
  <si>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</si>
  <si>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</si>
  <si>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</si>
  <si>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</si>
  <si>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</si>
  <si>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</si>
  <si>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</si>
  <si>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</si>
  <si>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</si>
  <si>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</si>
  <si>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</si>
  <si>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</si>
  <si>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</si>
  <si>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</si>
  <si>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</si>
  <si>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</si>
  <si>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</si>
  <si>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</si>
  <si>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</si>
  <si>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</si>
  <si>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</si>
  <si>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</si>
  <si>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</si>
  <si>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</si>
  <si>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</si>
  <si>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</si>
  <si>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</si>
  <si>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</si>
  <si>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</si>
  <si>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</si>
  <si>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</si>
  <si>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</si>
  <si>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</si>
  <si>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</si>
  <si>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</si>
  <si>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</si>
  <si>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</si>
  <si>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</si>
  <si>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</si>
  <si>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</si>
  <si>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</si>
  <si>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</si>
  <si>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</si>
  <si>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</si>
  <si>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</si>
  <si>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</si>
  <si>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</si>
  <si>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</si>
  <si>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</si>
  <si>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</si>
  <si>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</si>
  <si>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</si>
  <si>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</si>
  <si>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</si>
  <si>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</si>
  <si>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</si>
  <si>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</si>
  <si>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</si>
  <si>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</si>
  <si>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</si>
  <si>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</si>
  <si>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</si>
  <si>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</si>
  <si>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</si>
  <si>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</si>
  <si>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</si>
  <si>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</si>
  <si>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</si>
  <si>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</si>
  <si>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</si>
  <si>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</si>
  <si>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</si>
  <si>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</si>
  <si>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</si>
  <si>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</si>
  <si>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</si>
  <si>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</si>
  <si>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</si>
  <si>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</si>
  <si>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</si>
  <si>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</si>
  <si>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</si>
  <si>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</si>
  <si>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</si>
  <si>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</si>
  <si>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</si>
  <si>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</si>
  <si>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</si>
  <si>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</si>
  <si>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</si>
  <si>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</si>
  <si>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</si>
  <si>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</si>
  <si>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</si>
  <si>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</si>
  <si>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</si>
  <si>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</si>
  <si>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</si>
  <si>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</si>
  <si>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</si>
  <si>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</si>
  <si>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</si>
  <si>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</si>
  <si>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</si>
  <si>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</si>
  <si>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</si>
  <si>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</si>
  <si>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</si>
  <si>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</si>
  <si>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</si>
  <si>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</si>
  <si>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</si>
  <si>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</si>
  <si>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</si>
  <si>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</si>
  <si>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</si>
  <si>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</si>
  <si>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</si>
  <si>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</si>
  <si>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</si>
  <si>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</si>
  <si>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</si>
  <si>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</si>
  <si>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</si>
  <si>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</si>
  <si>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</si>
  <si>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</si>
  <si>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</si>
  <si>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</si>
  <si>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</si>
  <si>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</si>
  <si>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</si>
  <si>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</si>
  <si>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</si>
  <si>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</si>
  <si>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</si>
  <si>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</si>
  <si>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</si>
  <si>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</si>
  <si>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</si>
  <si>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</si>
  <si>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</si>
  <si>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</si>
  <si>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</si>
  <si>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</si>
  <si>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</si>
  <si>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</si>
  <si>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</si>
  <si>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</si>
  <si>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</si>
  <si>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</si>
  <si>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</si>
  <si>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</si>
  <si>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</si>
  <si>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</si>
  <si>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</si>
  <si>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</si>
  <si>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</si>
  <si>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</si>
  <si>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</si>
  <si>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</si>
  <si>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</si>
  <si>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</si>
  <si>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</si>
  <si>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</si>
  <si>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</si>
  <si>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</si>
  <si>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</si>
  <si>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</si>
  <si>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</si>
  <si>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</si>
  <si>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</si>
  <si>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</si>
  <si>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</si>
  <si>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</si>
  <si>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</si>
  <si>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</si>
  <si>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</si>
  <si>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</si>
  <si>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</si>
  <si>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</si>
  <si>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</si>
  <si>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</si>
  <si>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</si>
  <si>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</si>
  <si>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</si>
  <si>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</si>
  <si>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</si>
  <si>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</si>
  <si>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</si>
  <si>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</si>
  <si>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</si>
  <si>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</si>
  <si>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</si>
  <si>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</si>
  <si>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</si>
  <si>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</si>
  <si>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</si>
  <si>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</si>
  <si>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</si>
  <si>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</si>
  <si>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</si>
  <si>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</si>
  <si>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</si>
  <si>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</si>
  <si>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</si>
  <si>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</si>
  <si>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</si>
  <si>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</si>
  <si>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</si>
  <si>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</si>
  <si>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</si>
  <si>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</si>
  <si>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</si>
  <si>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</si>
  <si>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</si>
  <si>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</si>
  <si>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</si>
  <si>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</si>
  <si>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</si>
  <si>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</si>
  <si>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</si>
  <si>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</si>
  <si>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</si>
  <si>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</si>
  <si>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</si>
  <si>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</si>
  <si>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</si>
  <si>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</si>
  <si>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</si>
  <si>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</si>
  <si>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</si>
  <si>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</si>
  <si>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</si>
  <si>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</si>
  <si>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</si>
  <si>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</si>
  <si>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</si>
  <si>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</si>
  <si>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</si>
  <si>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</si>
  <si>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</si>
  <si>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</si>
  <si>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</si>
  <si>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</si>
  <si>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</si>
  <si>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</si>
  <si>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</si>
  <si>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</si>
  <si>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</si>
  <si>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</si>
  <si>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</si>
  <si>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</si>
  <si>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</si>
  <si>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</si>
  <si>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</si>
  <si>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</si>
  <si>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</si>
  <si>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</si>
  <si>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</si>
  <si>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</si>
  <si>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</si>
  <si>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</si>
  <si>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</si>
  <si>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</si>
  <si>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</si>
  <si>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</si>
  <si>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</si>
  <si>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</si>
  <si>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</si>
  <si>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</si>
  <si>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</si>
  <si>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</si>
  <si>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</si>
  <si>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</si>
  <si>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</si>
  <si>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</si>
  <si>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</si>
  <si>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</si>
  <si>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</si>
  <si>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</si>
  <si>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</si>
  <si>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</si>
  <si>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</si>
  <si>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</si>
  <si>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</si>
  <si>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</si>
  <si>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</si>
  <si>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</si>
  <si>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</si>
  <si>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</si>
  <si>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</si>
  <si>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</si>
  <si>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</si>
  <si>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</si>
  <si>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</si>
  <si>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</si>
  <si>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</si>
  <si>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</si>
  <si>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</si>
  <si>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</si>
  <si>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</si>
  <si>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</si>
  <si>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</si>
  <si>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</si>
  <si>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</si>
  <si>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</si>
  <si>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</si>
  <si>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</si>
  <si>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</si>
  <si>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</si>
  <si>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</si>
  <si>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</si>
  <si>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</si>
  <si>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</si>
  <si>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</si>
  <si>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</si>
  <si>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</si>
  <si>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</si>
  <si>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</si>
  <si>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</si>
  <si>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</si>
  <si>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</si>
  <si>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</si>
  <si>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</si>
  <si>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</si>
  <si>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</si>
  <si>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</si>
  <si>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</si>
  <si>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</si>
  <si>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</si>
  <si>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</si>
  <si>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</si>
  <si>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</si>
  <si>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</si>
  <si>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</si>
  <si>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</si>
  <si>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</si>
  <si>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</si>
  <si>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</si>
  <si>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</si>
  <si>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</si>
  <si>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</si>
  <si>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</si>
  <si>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</si>
  <si>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</si>
  <si>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</si>
  <si>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</si>
  <si>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</si>
  <si>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</si>
  <si>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</si>
  <si>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</si>
  <si>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</si>
  <si>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</si>
  <si>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</si>
  <si>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</si>
  <si>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</si>
  <si>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</si>
  <si>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</si>
  <si>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</si>
  <si>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</si>
  <si>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</si>
  <si>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</si>
  <si>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</si>
  <si>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</si>
  <si>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</si>
  <si>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</si>
  <si>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</si>
  <si>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</si>
  <si>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</si>
  <si>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</si>
  <si>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</si>
  <si>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</si>
  <si>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</si>
  <si>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</si>
  <si>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</si>
  <si>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</si>
  <si>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</si>
  <si>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</si>
  <si>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</si>
  <si>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</si>
  <si>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</si>
  <si>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</si>
  <si>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</si>
  <si>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</si>
  <si>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</si>
  <si>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</si>
  <si>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</si>
  <si>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</si>
  <si>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</si>
  <si>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</si>
  <si>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</si>
  <si>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</si>
  <si>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</si>
  <si>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</si>
  <si>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</si>
  <si>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</si>
  <si>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</si>
  <si>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</si>
  <si>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</si>
  <si>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</si>
  <si>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</si>
  <si>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</si>
  <si>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</si>
  <si>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</si>
  <si>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</si>
  <si>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</si>
  <si>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</si>
  <si>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</si>
  <si>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</si>
  <si>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</si>
  <si>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</si>
  <si>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</si>
  <si>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</si>
  <si>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</si>
  <si>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</si>
  <si>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</si>
  <si>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</si>
  <si>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</si>
  <si>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</si>
  <si>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</si>
  <si>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</si>
  <si>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</si>
  <si>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</si>
  <si>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</si>
  <si>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</si>
  <si>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</si>
  <si>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</si>
  <si>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</si>
  <si>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</si>
  <si>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</si>
  <si>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</si>
  <si>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</si>
  <si>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</si>
  <si>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</si>
  <si>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</si>
  <si>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</si>
  <si>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</si>
  <si>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</si>
  <si>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</si>
  <si>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</si>
  <si>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</si>
  <si>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</si>
  <si>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</si>
  <si>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</si>
  <si>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</si>
  <si>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</si>
  <si>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</si>
  <si>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</si>
  <si>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</si>
  <si>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</si>
  <si>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</si>
  <si>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</si>
  <si>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</si>
  <si>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</si>
  <si>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</si>
  <si>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</si>
  <si>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</si>
  <si>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</si>
  <si>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</si>
  <si>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</si>
  <si>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</si>
  <si>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</si>
  <si>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</si>
  <si>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</si>
  <si>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</si>
  <si>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</si>
  <si>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</si>
  <si>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</si>
  <si>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</si>
  <si>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</si>
  <si>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</si>
  <si>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</si>
  <si>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</si>
  <si>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</si>
  <si>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</si>
  <si>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</si>
  <si>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</si>
  <si>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</si>
  <si>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</si>
  <si>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</si>
  <si>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</si>
  <si>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</si>
  <si>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</si>
  <si>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</si>
  <si>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</si>
  <si>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</si>
  <si>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</si>
  <si>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</si>
  <si>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</si>
  <si>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</si>
  <si>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</si>
  <si>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</si>
  <si>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</si>
  <si>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</si>
  <si>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</si>
  <si>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</si>
  <si>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</si>
  <si>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</si>
  <si>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</si>
  <si>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</si>
  <si>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</si>
  <si>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</si>
  <si>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</si>
  <si>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</si>
  <si>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</si>
  <si>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</si>
  <si>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</si>
  <si>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</si>
  <si>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</si>
  <si>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</si>
  <si>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</si>
  <si>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</si>
  <si>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</si>
  <si>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</si>
  <si>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</si>
  <si>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</si>
  <si>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</si>
  <si>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</si>
  <si>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</si>
  <si>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</si>
  <si>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</si>
  <si>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</si>
  <si>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</si>
  <si>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</si>
  <si>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</si>
  <si>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</si>
  <si>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</si>
  <si>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</si>
  <si>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</si>
  <si>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</si>
  <si>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</si>
  <si>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</si>
  <si>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</si>
  <si>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</si>
  <si>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</si>
  <si>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</si>
  <si>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</si>
  <si>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</si>
  <si>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</si>
  <si>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</si>
  <si>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</si>
  <si>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</si>
  <si>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</si>
  <si>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</si>
  <si>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</si>
  <si>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</si>
  <si>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</si>
  <si>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</si>
  <si>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</si>
  <si>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</si>
  <si>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</si>
  <si>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</si>
  <si>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</si>
  <si>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</si>
  <si>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</si>
  <si>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</si>
  <si>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</si>
  <si>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</si>
  <si>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</si>
  <si>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</si>
  <si>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</si>
  <si>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</si>
  <si>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</si>
  <si>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</si>
  <si>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</si>
  <si>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</si>
  <si>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</si>
  <si>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</si>
  <si>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</si>
  <si>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</si>
  <si>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</si>
  <si>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</si>
  <si>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</si>
  <si>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</si>
  <si>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</si>
  <si>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</si>
  <si>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</si>
  <si>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</si>
  <si>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</si>
  <si>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</si>
  <si>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</si>
  <si>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</si>
  <si>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</si>
  <si>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</si>
  <si>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</si>
  <si>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</si>
  <si>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</si>
  <si>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</si>
  <si>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</si>
  <si>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</si>
  <si>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</si>
  <si>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</si>
  <si>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</si>
  <si>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</si>
  <si>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</si>
  <si>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</si>
  <si>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</si>
  <si>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</si>
  <si>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</si>
  <si>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</si>
  <si>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</si>
  <si>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</si>
  <si>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</si>
  <si>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</si>
  <si>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</si>
  <si>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</si>
  <si>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</si>
  <si>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</si>
  <si>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</si>
  <si>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</si>
  <si>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</si>
  <si>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</si>
  <si>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</si>
  <si>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</si>
  <si>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</si>
  <si>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</si>
  <si>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</si>
  <si>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</si>
  <si>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</si>
  <si>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</si>
  <si>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</si>
  <si>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</si>
  <si>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</si>
  <si>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</si>
  <si>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</si>
  <si>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</si>
  <si>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</si>
  <si>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</si>
  <si>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</si>
  <si>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</si>
  <si>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</si>
  <si>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</si>
  <si>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</si>
  <si>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</si>
  <si>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</si>
  <si>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</si>
  <si>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</si>
  <si>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</si>
  <si>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</si>
  <si>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</si>
  <si>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</si>
  <si>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</si>
  <si>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</si>
  <si>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</si>
  <si>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</si>
  <si>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</si>
  <si>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</si>
  <si>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</si>
  <si>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</si>
  <si>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</si>
  <si>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</si>
  <si>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</si>
  <si>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</si>
  <si>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</si>
  <si>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</si>
  <si>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</si>
  <si>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</si>
  <si>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</si>
  <si>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</si>
  <si>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</si>
  <si>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</si>
  <si>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</si>
  <si>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</si>
  <si>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</si>
  <si>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</si>
  <si>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</si>
  <si>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</si>
  <si>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</si>
  <si>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</si>
  <si>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</si>
  <si>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</si>
  <si>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</si>
  <si>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</si>
  <si>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</si>
  <si>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</si>
  <si>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</si>
  <si>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</si>
  <si>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</si>
  <si>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</si>
  <si>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</si>
  <si>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</si>
  <si>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</si>
  <si>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</si>
  <si>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</si>
  <si>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</si>
  <si>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</si>
  <si>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</si>
  <si>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</si>
  <si>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</si>
  <si>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</si>
  <si>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</si>
  <si>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</si>
  <si>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</si>
  <si>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</si>
  <si>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</si>
  <si>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</si>
  <si>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</si>
  <si>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</si>
  <si>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</si>
  <si>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</si>
  <si>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</si>
  <si>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</si>
  <si>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</si>
  <si>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</si>
  <si>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</si>
  <si>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</si>
  <si>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</si>
  <si>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</si>
  <si>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</si>
  <si>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</si>
  <si>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</si>
  <si>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</si>
  <si>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</si>
  <si>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</si>
  <si>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</si>
  <si>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</si>
  <si>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</si>
  <si>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</si>
  <si>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</si>
  <si>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</si>
  <si>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</si>
  <si>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</si>
  <si>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</si>
  <si>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</si>
  <si>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</si>
  <si>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</si>
  <si>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</si>
  <si>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</si>
  <si>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</si>
  <si>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</si>
  <si>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</si>
  <si>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</si>
  <si>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</si>
  <si>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</si>
  <si>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</si>
  <si>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</si>
  <si>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</si>
  <si>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</si>
  <si>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</si>
  <si>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</si>
  <si>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</si>
  <si>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</si>
  <si>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</si>
  <si>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</si>
  <si>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</si>
  <si>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</si>
  <si>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</si>
  <si>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</si>
  <si>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</si>
  <si>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</si>
  <si>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</si>
  <si>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</si>
  <si>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</si>
  <si>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</si>
  <si>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</si>
  <si>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</si>
  <si>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</si>
  <si>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</si>
  <si>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</si>
  <si>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</si>
  <si>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</si>
  <si>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</si>
  <si>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</si>
  <si>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</si>
  <si>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</si>
  <si>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</si>
  <si>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</si>
  <si>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</si>
  <si>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</si>
  <si>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</si>
  <si>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</si>
  <si>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</si>
  <si>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</si>
  <si>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</si>
  <si>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</si>
  <si>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</si>
  <si>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</si>
  <si>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</si>
  <si>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</si>
  <si>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</si>
  <si>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</si>
  <si>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</si>
  <si>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</si>
  <si>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</si>
  <si>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</si>
  <si>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</si>
  <si>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</si>
  <si>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</si>
  <si>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</si>
  <si>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</si>
  <si>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</si>
  <si>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</si>
  <si>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</si>
  <si>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</si>
  <si>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</si>
  <si>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</si>
  <si>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</si>
  <si>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</si>
  <si>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</si>
  <si>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</si>
  <si>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</si>
  <si>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</si>
  <si>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</si>
  <si>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</si>
  <si>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</si>
  <si>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</si>
  <si>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</si>
  <si>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</si>
  <si>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</si>
  <si>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</si>
  <si>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</si>
  <si>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</si>
  <si>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</si>
  <si>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</si>
  <si>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</si>
  <si>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</si>
  <si>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</si>
  <si>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</si>
  <si>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</si>
  <si>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</si>
  <si>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</si>
  <si>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</si>
  <si>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</si>
  <si>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</si>
  <si>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</si>
  <si>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</si>
  <si>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</si>
  <si>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</si>
  <si>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</si>
  <si>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</si>
  <si>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</si>
  <si>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</si>
  <si>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</si>
  <si>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</si>
  <si>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</si>
  <si>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</si>
  <si>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</si>
  <si>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</si>
  <si>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</si>
  <si>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</si>
  <si>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</si>
  <si>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</si>
  <si>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</si>
  <si>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</si>
  <si>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</si>
  <si>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</si>
  <si>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</si>
  <si>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</si>
  <si>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</si>
  <si>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</si>
  <si>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</si>
  <si>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</si>
  <si>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</si>
  <si>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</si>
  <si>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</si>
  <si>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</si>
  <si>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</si>
  <si>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</si>
  <si>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</si>
  <si>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</si>
  <si>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</si>
  <si>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</si>
  <si>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</si>
  <si>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</si>
  <si>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</si>
  <si>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</si>
  <si>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</si>
  <si>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</si>
  <si>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</si>
  <si>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</si>
  <si>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</si>
  <si>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</si>
  <si>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</si>
  <si>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</si>
  <si>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</si>
  <si>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</si>
  <si>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</si>
  <si>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</si>
  <si>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</si>
  <si>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</si>
  <si>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</si>
  <si>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</si>
  <si>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</si>
  <si>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</si>
  <si>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</si>
  <si>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</si>
  <si>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</si>
  <si>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</si>
  <si>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</si>
  <si>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</si>
  <si>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</si>
  <si>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</si>
  <si>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</si>
  <si>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</si>
  <si>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</si>
  <si>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</si>
  <si>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</si>
  <si>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</si>
  <si>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</si>
  <si>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</si>
  <si>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</si>
  <si>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</si>
  <si>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</si>
  <si>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</si>
  <si>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</si>
  <si>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</si>
  <si>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</si>
  <si>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</si>
  <si>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</si>
  <si>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</si>
  <si>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</si>
  <si>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</si>
  <si>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</si>
  <si>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</si>
  <si>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</si>
  <si>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</si>
  <si>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</si>
  <si>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</si>
  <si>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</si>
  <si>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</si>
  <si>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</si>
  <si>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</si>
  <si>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</si>
  <si>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</si>
  <si>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</si>
  <si>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</si>
  <si>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</si>
  <si>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</si>
  <si>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</si>
  <si>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</si>
  <si>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</si>
  <si>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</si>
  <si>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</si>
  <si>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</si>
  <si>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</si>
  <si>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</si>
  <si>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</si>
  <si>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</si>
  <si>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</si>
  <si>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</si>
  <si>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</si>
  <si>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</si>
  <si>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</si>
  <si>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</si>
  <si>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</si>
  <si>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</si>
  <si>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</si>
  <si>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</si>
  <si>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</si>
  <si>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</si>
  <si>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</si>
  <si>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</si>
  <si>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</si>
  <si>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</si>
  <si>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</si>
  <si>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</si>
  <si>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</si>
  <si>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</si>
  <si>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</si>
  <si>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</si>
  <si>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</si>
  <si>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</si>
  <si>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</si>
  <si>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</si>
  <si>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</si>
  <si>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</si>
  <si>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</si>
  <si>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</si>
  <si>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</si>
  <si>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</si>
  <si>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</si>
  <si>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</si>
  <si>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</si>
  <si>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</si>
  <si>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</si>
  <si>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</si>
  <si>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</si>
  <si>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</si>
  <si>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</si>
  <si>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</si>
  <si>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</si>
  <si>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</si>
  <si>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</si>
  <si>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</si>
  <si>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</si>
  <si>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</si>
  <si>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</si>
  <si>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</si>
  <si>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</si>
  <si>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</si>
  <si>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</si>
  <si>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</si>
  <si>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</si>
  <si>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</si>
  <si>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</si>
  <si>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</si>
  <si>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</si>
  <si>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</si>
  <si>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</si>
  <si>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</si>
  <si>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</si>
  <si>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</si>
  <si>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</si>
  <si>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</si>
  <si>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</si>
  <si>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</si>
  <si>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</si>
  <si>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</si>
  <si>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</si>
  <si>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</si>
  <si>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</si>
  <si>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</si>
  <si>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</si>
  <si>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</si>
  <si>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</si>
  <si>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</si>
  <si>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</si>
  <si>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</si>
  <si>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</si>
  <si>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</si>
  <si>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</si>
  <si>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</si>
  <si>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</si>
  <si>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</si>
  <si>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</si>
  <si>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</si>
  <si>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</si>
  <si>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</si>
  <si>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</si>
  <si>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</si>
  <si>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</si>
  <si>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</si>
  <si>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</si>
  <si>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</si>
  <si>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</si>
  <si>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</si>
  <si>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</si>
  <si>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</si>
  <si>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</si>
  <si>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</si>
  <si>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</si>
  <si>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</si>
  <si>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</si>
  <si>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</si>
  <si>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</si>
  <si>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</si>
  <si>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</si>
  <si>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</si>
  <si>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</si>
  <si>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</si>
  <si>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</si>
  <si>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</si>
  <si>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</si>
  <si>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</si>
  <si>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</si>
  <si>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</si>
  <si>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</si>
  <si>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</si>
  <si>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</si>
  <si>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</si>
  <si>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</si>
  <si>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</si>
  <si>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</si>
  <si>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</si>
  <si>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</si>
  <si>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</si>
  <si>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</si>
  <si>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</si>
  <si>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</si>
  <si>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</si>
  <si>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</si>
  <si>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</si>
  <si>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</si>
  <si>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</si>
  <si>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</si>
  <si>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</si>
  <si>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</si>
  <si>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</si>
  <si>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</si>
  <si>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</si>
  <si>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</si>
  <si>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</si>
  <si>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</si>
  <si>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</si>
  <si>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</si>
  <si>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</si>
  <si>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</si>
  <si>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</si>
  <si>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</si>
  <si>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</si>
  <si>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</si>
  <si>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</si>
  <si>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</si>
  <si>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</si>
  <si>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</si>
  <si>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</si>
  <si>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</si>
  <si>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</si>
  <si>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</si>
  <si>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</si>
  <si>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</si>
  <si>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</si>
  <si>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</si>
  <si>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</si>
  <si>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</si>
  <si>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</si>
  <si>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</si>
  <si>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</si>
  <si>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</si>
  <si>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</si>
  <si>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</si>
  <si>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</si>
  <si>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</si>
  <si>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</si>
  <si>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</si>
  <si>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</si>
  <si>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</si>
  <si>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</si>
  <si>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</si>
  <si>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</si>
  <si>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</si>
  <si>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</si>
  <si>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</si>
  <si>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</si>
  <si>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</si>
  <si>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</si>
  <si>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</si>
  <si>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</si>
  <si>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</si>
  <si>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</si>
  <si>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</si>
  <si>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</si>
  <si>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</si>
  <si>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</si>
  <si>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</si>
  <si>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</si>
  <si>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</si>
  <si>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</si>
  <si>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</si>
  <si>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</si>
  <si>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</si>
  <si>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</si>
  <si>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</si>
  <si>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</si>
  <si>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</si>
  <si>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</si>
  <si>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</si>
  <si>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</si>
  <si>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</si>
  <si>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</si>
  <si>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</si>
  <si>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</si>
  <si>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</si>
  <si>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</si>
  <si>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</si>
  <si>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</si>
  <si>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</si>
  <si>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</si>
  <si>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</si>
  <si>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</si>
  <si>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</si>
  <si>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</si>
  <si>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</si>
  <si>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</si>
  <si>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</si>
  <si>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</si>
  <si>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</si>
  <si>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</si>
  <si>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</si>
  <si>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</si>
  <si>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</si>
  <si>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</si>
  <si>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</si>
  <si>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</si>
  <si>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</si>
  <si>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</si>
  <si>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</si>
  <si>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</si>
  <si>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</si>
  <si>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</si>
  <si>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</si>
  <si>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</si>
  <si>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</si>
  <si>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</si>
  <si>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</si>
  <si>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</si>
  <si>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</si>
  <si>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</si>
  <si>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</si>
  <si>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</si>
  <si>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</si>
  <si>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</si>
  <si>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</si>
  <si>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</si>
  <si>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</si>
  <si>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</si>
  <si>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</si>
  <si>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</si>
  <si>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</si>
  <si>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</si>
  <si>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</si>
  <si>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</si>
  <si>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</si>
  <si>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</si>
  <si>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</si>
  <si>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</si>
  <si>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</si>
  <si>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</si>
  <si>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</si>
  <si>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</si>
  <si>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</si>
  <si>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</si>
  <si>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</si>
  <si>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</si>
  <si>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</si>
  <si>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</si>
  <si>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</si>
  <si>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</si>
  <si>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</si>
  <si>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</si>
  <si>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</si>
  <si>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</si>
  <si>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</si>
  <si>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</si>
  <si>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</si>
  <si>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</si>
  <si>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</si>
  <si>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</si>
  <si>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</si>
  <si>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</si>
  <si>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</si>
  <si>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</si>
  <si>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</si>
  <si>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</si>
  <si>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</si>
  <si>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</si>
  <si>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</si>
  <si>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</si>
  <si>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</si>
  <si>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</si>
  <si>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</si>
  <si>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</si>
  <si>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</si>
  <si>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</si>
  <si>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</si>
  <si>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</si>
  <si>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</si>
  <si>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</si>
  <si>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</si>
  <si>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</si>
  <si>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</si>
  <si>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</si>
  <si>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</si>
  <si>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</si>
  <si>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</si>
  <si>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</si>
  <si>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</si>
  <si>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</si>
  <si>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</si>
  <si>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</si>
  <si>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</si>
  <si>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</si>
  <si>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</si>
  <si>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</si>
  <si>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</si>
  <si>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</si>
  <si>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</si>
  <si>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</si>
  <si>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</si>
  <si>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</si>
  <si>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</si>
  <si>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</si>
  <si>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</si>
  <si>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</si>
  <si>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</si>
  <si>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</si>
  <si>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</si>
  <si>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</si>
  <si>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</si>
  <si>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</si>
  <si>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</si>
  <si>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</si>
  <si>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</si>
  <si>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</si>
  <si>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</si>
  <si>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</si>
  <si>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</si>
  <si>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</si>
  <si>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</si>
  <si>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</si>
  <si>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</si>
  <si>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</si>
  <si>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</si>
  <si>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</si>
  <si>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</si>
  <si>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</si>
  <si>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</si>
  <si>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</si>
  <si>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</si>
  <si>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</si>
  <si>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</si>
  <si>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</si>
  <si>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</si>
  <si>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</si>
  <si>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</si>
  <si>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</si>
  <si>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</si>
  <si>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</si>
  <si>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</si>
  <si>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</si>
  <si>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</si>
  <si>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</si>
  <si>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</si>
  <si>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</si>
  <si>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</si>
  <si>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</si>
  <si>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</si>
  <si>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</si>
  <si>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</si>
  <si>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</si>
  <si>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</si>
  <si>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</si>
  <si>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</si>
  <si>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</si>
  <si>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</si>
  <si>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</si>
  <si>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</si>
  <si>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</si>
  <si>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</si>
  <si>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</si>
  <si>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</si>
  <si>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</si>
  <si>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</si>
  <si>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</si>
  <si>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</si>
  <si>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</si>
  <si>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</si>
  <si>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</si>
  <si>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</si>
  <si>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</si>
  <si>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</si>
  <si>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</si>
  <si>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</si>
  <si>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</si>
  <si>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</si>
  <si>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</si>
  <si>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</si>
  <si>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</si>
  <si>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</si>
  <si>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</si>
  <si>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</si>
  <si>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</si>
  <si>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</si>
  <si>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</si>
  <si>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</si>
  <si>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</si>
  <si>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</si>
  <si>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</si>
  <si>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</si>
  <si>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</si>
  <si>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</si>
  <si>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</si>
  <si>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</si>
  <si>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</si>
  <si>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</si>
  <si>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</si>
  <si>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</si>
  <si>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</si>
  <si>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</si>
  <si>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</si>
  <si>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</si>
  <si>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</si>
  <si>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</si>
  <si>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</si>
  <si>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</si>
  <si>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</si>
  <si>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</si>
  <si>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</si>
  <si>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</si>
  <si>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</si>
  <si>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</si>
  <si>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</si>
  <si>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</si>
  <si>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</si>
  <si>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</si>
  <si>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</si>
  <si>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</si>
  <si>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</si>
  <si>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</si>
  <si>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</si>
  <si>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</si>
  <si>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</si>
  <si>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</si>
  <si>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</si>
  <si>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</si>
  <si>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</si>
  <si>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</si>
  <si>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</si>
  <si>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</si>
  <si>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</si>
  <si>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</si>
  <si>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</si>
  <si>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</si>
  <si>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</si>
  <si>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</si>
  <si>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</si>
  <si>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</si>
  <si>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</si>
  <si>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</si>
  <si>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</si>
  <si>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</si>
  <si>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</si>
  <si>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</si>
  <si>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</si>
  <si>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</si>
  <si>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</si>
  <si>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</si>
  <si>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</si>
  <si>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</si>
  <si>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</si>
  <si>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</si>
  <si>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</si>
  <si>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</si>
  <si>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</si>
  <si>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</si>
  <si>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</si>
  <si>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</si>
  <si>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</si>
  <si>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</si>
  <si>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</si>
  <si>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</si>
  <si>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</si>
  <si>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</si>
  <si>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</si>
  <si>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</si>
  <si>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</si>
  <si>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</si>
  <si>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</si>
  <si>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</si>
  <si>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</si>
  <si>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</si>
  <si>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</si>
  <si>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</si>
  <si>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</si>
  <si>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</si>
  <si>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</si>
  <si>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</si>
  <si>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</si>
  <si>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</si>
  <si>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</si>
  <si>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</si>
  <si>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</si>
  <si>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</si>
  <si>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</si>
  <si>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</si>
  <si>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</si>
  <si>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</si>
  <si>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</si>
  <si>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</si>
  <si>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</si>
  <si>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</si>
  <si>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</si>
  <si>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</si>
  <si>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</si>
  <si>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</si>
  <si>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</si>
  <si>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</si>
  <si>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</si>
  <si>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</si>
  <si>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</si>
  <si>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</si>
  <si>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</si>
  <si>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</si>
  <si>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</si>
  <si>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</si>
  <si>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</si>
  <si>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</si>
  <si>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</si>
  <si>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</si>
  <si>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</si>
  <si>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</si>
  <si>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</si>
  <si>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</si>
  <si>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</si>
  <si>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</si>
  <si>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</si>
  <si>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</si>
  <si>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</si>
  <si>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</si>
  <si>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</si>
  <si>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</si>
  <si>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</si>
  <si>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</si>
  <si>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</si>
  <si>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</si>
  <si>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</si>
  <si>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</si>
  <si>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</si>
  <si>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</si>
  <si>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</si>
  <si>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</si>
  <si>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</si>
  <si>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</si>
  <si>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</si>
  <si>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</si>
  <si>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</si>
  <si>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</si>
  <si>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</si>
  <si>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</si>
  <si>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</si>
  <si>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</si>
  <si>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</si>
  <si>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</si>
  <si>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</si>
  <si>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</si>
  <si>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</si>
  <si>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</si>
  <si>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</si>
  <si>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</si>
  <si>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</si>
  <si>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</si>
  <si>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</si>
  <si>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</si>
  <si>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</si>
  <si>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</si>
  <si>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</si>
  <si>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</si>
  <si>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</si>
  <si>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</si>
  <si>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</si>
  <si>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</si>
  <si>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</si>
  <si>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</si>
  <si>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</si>
  <si>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</si>
  <si>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</si>
  <si>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</si>
  <si>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</si>
  <si>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</si>
  <si>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</si>
  <si>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</si>
  <si>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</si>
  <si>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</si>
  <si>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</si>
  <si>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</si>
  <si>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</si>
  <si>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</si>
  <si>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</si>
  <si>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</si>
  <si>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</si>
  <si>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</si>
  <si>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</si>
  <si>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</si>
  <si>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</si>
  <si>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</si>
  <si>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</si>
  <si>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</si>
  <si>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</si>
  <si>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</si>
  <si>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</si>
  <si>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</si>
  <si>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</si>
  <si>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</si>
  <si>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</si>
  <si>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</si>
  <si>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</si>
  <si>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</si>
  <si>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</si>
  <si>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</si>
  <si>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</si>
  <si>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</si>
  <si>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</si>
  <si>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</si>
  <si>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</si>
  <si>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</si>
  <si>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</si>
  <si>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</si>
  <si>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</si>
  <si>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</si>
  <si>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</si>
  <si>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</si>
  <si>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</si>
  <si>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</si>
  <si>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</si>
  <si>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</si>
  <si>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</si>
  <si>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</si>
  <si>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</si>
  <si>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</si>
  <si>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</si>
  <si>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</si>
  <si>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</si>
  <si>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</si>
  <si>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</si>
  <si>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</si>
  <si>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</si>
  <si>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</si>
  <si>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</si>
  <si>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</si>
  <si>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</si>
  <si>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</si>
  <si>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</si>
  <si>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</si>
  <si>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</si>
  <si>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</si>
  <si>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</si>
  <si>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</si>
  <si>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</si>
  <si>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</si>
  <si>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</si>
  <si>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</si>
  <si>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</si>
  <si>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</si>
  <si>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</si>
  <si>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</si>
  <si>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</si>
  <si>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</si>
  <si>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</si>
  <si>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</si>
  <si>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</si>
  <si>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</si>
  <si>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</si>
  <si>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</si>
  <si>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</si>
  <si>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</si>
  <si>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</si>
  <si>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</si>
  <si>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</si>
  <si>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</si>
  <si>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</si>
  <si>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</si>
  <si>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</si>
  <si>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</si>
  <si>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</si>
  <si>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</si>
  <si>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</si>
  <si>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</si>
  <si>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</si>
  <si>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</si>
  <si>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</si>
  <si>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</si>
  <si>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</si>
  <si>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</si>
  <si>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</si>
  <si>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</si>
  <si>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</si>
  <si>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</si>
  <si>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</si>
  <si>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</si>
  <si>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</si>
  <si>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</si>
  <si>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</si>
  <si>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</si>
  <si>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</si>
  <si>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</si>
  <si>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</si>
  <si>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</si>
  <si>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</si>
  <si>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</si>
  <si>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</si>
  <si>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</si>
  <si>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</si>
  <si>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</si>
  <si>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</si>
  <si>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</si>
  <si>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</si>
  <si>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</si>
  <si>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</si>
  <si>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</si>
  <si>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</si>
  <si>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</si>
  <si>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</si>
  <si>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</si>
  <si>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</si>
  <si>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</si>
  <si>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</si>
  <si>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</si>
  <si>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</si>
  <si>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</si>
  <si>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</si>
  <si>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</si>
  <si>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</si>
  <si>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</si>
  <si>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</si>
  <si>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</si>
  <si>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</si>
  <si>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</si>
  <si>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</si>
  <si>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</si>
  <si>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</si>
  <si>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</si>
  <si>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</si>
  <si>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</si>
  <si>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</si>
  <si>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</si>
  <si>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</si>
  <si>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</si>
  <si>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</si>
  <si>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</si>
  <si>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</si>
  <si>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</si>
  <si>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</si>
  <si>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</si>
  <si>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</si>
  <si>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</si>
  <si>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</si>
  <si>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</si>
  <si>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</si>
  <si>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</si>
  <si>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</si>
  <si>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</si>
  <si>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</si>
  <si>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</si>
  <si>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</si>
  <si>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</si>
  <si>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</si>
  <si>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</si>
  <si>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</si>
  <si>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</si>
  <si>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</si>
  <si>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</si>
  <si>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</si>
  <si>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</si>
  <si>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</si>
  <si>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</si>
  <si>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</si>
  <si>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</si>
  <si>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</si>
  <si>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</si>
  <si>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</si>
  <si>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</si>
  <si>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</si>
  <si>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</si>
  <si>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</si>
  <si>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</si>
  <si>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</si>
  <si>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</si>
  <si>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</si>
  <si>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</si>
  <si>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</si>
  <si>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</si>
  <si>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</si>
  <si>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</si>
  <si>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</si>
  <si>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</si>
  <si>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</si>
  <si>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</si>
  <si>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</si>
  <si>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</si>
  <si>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</si>
  <si>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</si>
  <si>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</si>
  <si>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</si>
  <si>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</si>
  <si>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</si>
  <si>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</si>
  <si>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</si>
  <si>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</si>
  <si>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</si>
  <si>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</si>
  <si>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</si>
  <si>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</si>
  <si>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</si>
  <si>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</si>
  <si>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</si>
  <si>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</si>
  <si>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</si>
  <si>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</si>
  <si>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</si>
  <si>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</si>
  <si>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</si>
  <si>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</si>
  <si>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</si>
  <si>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</si>
  <si>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</si>
  <si>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</si>
  <si>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</si>
  <si>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</si>
  <si>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</si>
  <si>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</si>
  <si>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</si>
  <si>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</si>
  <si>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</si>
  <si>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</si>
  <si>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</si>
  <si>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</si>
  <si>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</si>
  <si>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</si>
  <si>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</si>
  <si>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</si>
  <si>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</si>
  <si>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</si>
  <si>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</si>
  <si>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</si>
  <si>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</si>
  <si>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</si>
  <si>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</si>
  <si>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</si>
  <si>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</si>
  <si>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</si>
  <si>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</si>
  <si>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</si>
  <si>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</si>
  <si>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</si>
  <si>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</si>
  <si>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</si>
  <si>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</si>
  <si>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</si>
  <si>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</si>
  <si>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</si>
  <si>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</si>
  <si>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</si>
  <si>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</si>
  <si>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</si>
  <si>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</si>
  <si>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</si>
  <si>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</si>
  <si>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</si>
  <si>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</si>
  <si>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</si>
  <si>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</si>
  <si>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</si>
  <si>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</si>
  <si>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</si>
  <si>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</si>
  <si>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</si>
  <si>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</si>
  <si>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</si>
  <si>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</si>
  <si>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</si>
  <si>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</si>
  <si>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</si>
  <si>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</si>
  <si>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</si>
  <si>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</si>
  <si>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</si>
  <si>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</si>
  <si>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</si>
  <si>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</si>
  <si>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</si>
  <si>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</si>
  <si>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</si>
  <si>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</si>
  <si>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</si>
  <si>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</si>
  <si>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</si>
  <si>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</si>
  <si>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</si>
  <si>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</si>
  <si>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</si>
  <si>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</si>
  <si>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</si>
  <si>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</si>
  <si>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</si>
  <si>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</si>
  <si>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</si>
  <si>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</si>
  <si>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</si>
  <si>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</si>
  <si>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</si>
  <si>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</si>
  <si>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</si>
  <si>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</si>
  <si>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</si>
  <si>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</si>
  <si>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</si>
  <si>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</si>
  <si>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</si>
  <si>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</si>
  <si>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</si>
  <si>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</si>
  <si>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</si>
  <si>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</si>
  <si>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</si>
  <si>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</si>
  <si>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</si>
  <si>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</si>
  <si>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</si>
  <si>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</si>
  <si>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</si>
  <si>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</si>
  <si>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</si>
  <si>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</si>
  <si>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</si>
  <si>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</si>
  <si>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</si>
  <si>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</si>
  <si>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</si>
  <si>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</si>
  <si>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</si>
  <si>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</si>
  <si>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</si>
  <si>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</si>
  <si>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</si>
  <si>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</si>
  <si>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</si>
  <si>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</si>
  <si>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</si>
  <si>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</si>
  <si>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</si>
  <si>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</si>
  <si>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</si>
  <si>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</si>
  <si>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</si>
  <si>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</si>
  <si>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</si>
  <si>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</si>
  <si>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</si>
  <si>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</si>
  <si>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</si>
  <si>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</si>
  <si>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</si>
  <si>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</si>
  <si>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</si>
  <si>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</si>
  <si>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</si>
  <si>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</si>
  <si>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</si>
  <si>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</si>
  <si>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</si>
  <si>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</si>
  <si>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</si>
  <si>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</si>
  <si>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</si>
  <si>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</si>
  <si>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</si>
  <si>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</si>
  <si>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</si>
  <si>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</si>
  <si>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</si>
  <si>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</si>
  <si>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</si>
  <si>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</si>
  <si>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</si>
  <si>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</si>
  <si>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</si>
  <si>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</si>
  <si>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</si>
  <si>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</si>
  <si>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</si>
  <si>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</si>
  <si>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</si>
  <si>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</si>
  <si>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</si>
  <si>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</si>
  <si>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</si>
  <si>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</si>
  <si>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</si>
  <si>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</si>
  <si>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</si>
  <si>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</si>
  <si>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</si>
  <si>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</si>
  <si>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</si>
  <si>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</si>
  <si>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</si>
  <si>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</si>
  <si>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</si>
  <si>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</si>
  <si>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</si>
  <si>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</si>
  <si>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</si>
  <si>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</si>
  <si>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</si>
  <si>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</si>
  <si>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</si>
  <si>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</si>
  <si>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</si>
  <si>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</si>
  <si>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</si>
  <si>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</si>
  <si>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</si>
  <si>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</si>
  <si>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</si>
  <si>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</si>
  <si>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</si>
  <si>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</si>
  <si>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</si>
  <si>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</si>
  <si>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</si>
  <si>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</si>
  <si>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</si>
  <si>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</si>
  <si>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</si>
  <si>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</si>
  <si>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</si>
  <si>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</si>
  <si>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</si>
  <si>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</si>
  <si>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</si>
  <si>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</si>
  <si>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</si>
  <si>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</si>
  <si>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</si>
  <si>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</si>
  <si>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</si>
  <si>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</si>
  <si>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</si>
  <si>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</si>
  <si>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</si>
  <si>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</si>
  <si>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</si>
  <si>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</si>
  <si>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</si>
  <si>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</si>
  <si>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</si>
  <si>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</si>
  <si>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</si>
  <si>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</si>
  <si>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</si>
  <si>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</si>
  <si>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</si>
  <si>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</si>
  <si>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</si>
  <si>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</si>
  <si>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</si>
  <si>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</si>
  <si>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</si>
  <si>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</si>
  <si>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</si>
  <si>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</si>
  <si>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</si>
  <si>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</si>
  <si>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</si>
  <si>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</si>
  <si>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</si>
  <si>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</si>
  <si>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</si>
  <si>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</si>
  <si>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</si>
  <si>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</si>
  <si>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</si>
  <si>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</si>
  <si>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</si>
  <si>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</si>
  <si>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</si>
  <si>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</si>
  <si>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</si>
  <si>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</si>
  <si>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</si>
  <si>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</si>
  <si>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</si>
  <si>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</si>
  <si>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</si>
  <si>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</si>
  <si>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</si>
  <si>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</si>
  <si>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</si>
  <si>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</si>
  <si>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</si>
  <si>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</si>
  <si>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</si>
  <si>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</si>
  <si>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</si>
  <si>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</si>
  <si>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</si>
  <si>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</si>
  <si>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</si>
  <si>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</si>
  <si>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</si>
  <si>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</si>
  <si>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</si>
  <si>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</si>
  <si>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</si>
  <si>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</si>
  <si>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</si>
  <si>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</si>
  <si>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</si>
  <si>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</si>
  <si>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</si>
  <si>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</si>
  <si>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</si>
  <si>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</si>
  <si>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</si>
  <si>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</si>
  <si>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</si>
  <si>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</si>
  <si>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</si>
  <si>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</si>
  <si>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</si>
  <si>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</si>
  <si>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</si>
  <si>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</si>
  <si>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</si>
  <si>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</si>
  <si>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</si>
  <si>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</si>
  <si>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</si>
  <si>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</si>
  <si>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</si>
  <si>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</si>
  <si>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</si>
  <si>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</si>
  <si>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</si>
  <si>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</si>
  <si>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</si>
  <si>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</si>
  <si>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</si>
  <si>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</si>
  <si>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</si>
  <si>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</si>
  <si>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</si>
  <si>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</si>
  <si>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</si>
  <si>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</si>
  <si>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</si>
  <si>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</si>
  <si>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</si>
  <si>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</si>
  <si>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</si>
  <si>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</si>
  <si>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</si>
  <si>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</si>
  <si>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</si>
  <si>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</si>
  <si>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</si>
  <si>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</si>
  <si>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</si>
  <si>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</si>
  <si>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</si>
  <si>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</si>
  <si>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</si>
  <si>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</si>
  <si>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</si>
  <si>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</si>
  <si>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</si>
  <si>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</si>
  <si>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</si>
  <si>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</si>
  <si>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</si>
  <si>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</si>
  <si>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</si>
  <si>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</si>
  <si>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</si>
  <si>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</si>
  <si>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</si>
  <si>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</si>
  <si>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</si>
  <si>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</si>
  <si>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</si>
  <si>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</si>
  <si>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</si>
  <si>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</si>
  <si>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</si>
  <si>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</si>
  <si>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</si>
  <si>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</si>
  <si>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</si>
  <si>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</si>
  <si>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</si>
  <si>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</si>
  <si>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</si>
  <si>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</si>
  <si>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</si>
  <si>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</si>
  <si>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</si>
  <si>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</si>
  <si>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</si>
  <si>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</si>
  <si>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</si>
  <si>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</si>
  <si>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</si>
  <si>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</si>
  <si>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</si>
  <si>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</si>
  <si>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</si>
  <si>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</si>
  <si>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</si>
  <si>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</si>
  <si>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</si>
  <si>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</si>
  <si>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</si>
  <si>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</si>
  <si>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</si>
  <si>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</si>
  <si>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</si>
  <si>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</si>
  <si>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</si>
  <si>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</si>
  <si>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</si>
  <si>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</si>
  <si>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</si>
  <si>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</si>
  <si>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</si>
  <si>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</si>
  <si>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</si>
  <si>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</si>
  <si>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</si>
  <si>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</si>
  <si>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</si>
  <si>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</si>
  <si>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</si>
  <si>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</si>
  <si>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</si>
  <si>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</si>
  <si>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</si>
  <si>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</si>
  <si>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</si>
  <si>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</si>
  <si>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</si>
  <si>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</si>
  <si>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</si>
  <si>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</si>
  <si>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</si>
  <si>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</si>
  <si>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</si>
  <si>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</si>
  <si>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</si>
  <si>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</si>
  <si>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</si>
  <si>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</si>
  <si>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</si>
  <si>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</si>
  <si>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</si>
  <si>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</si>
  <si>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</si>
  <si>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</si>
  <si>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</si>
  <si>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</si>
  <si>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</si>
  <si>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</si>
  <si>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</si>
  <si>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</si>
  <si>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</si>
  <si>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</si>
  <si>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</si>
  <si>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</si>
  <si>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</si>
  <si>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</si>
  <si>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</si>
  <si>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</si>
  <si>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</si>
  <si>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</si>
  <si>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</si>
  <si>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</si>
  <si>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</si>
  <si>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</si>
  <si>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</si>
  <si>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</si>
  <si>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</si>
  <si>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</si>
  <si>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</si>
  <si>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</si>
  <si>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</si>
  <si>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</si>
  <si>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</si>
  <si>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</si>
  <si>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</si>
  <si>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</si>
  <si>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</si>
  <si>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</si>
  <si>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</si>
  <si>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</si>
  <si>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</si>
  <si>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</si>
  <si>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</si>
  <si>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</si>
  <si>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</si>
  <si>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</si>
  <si>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</si>
  <si>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</si>
  <si>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</si>
  <si>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</si>
  <si>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</si>
  <si>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</si>
  <si>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</si>
  <si>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</si>
  <si>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</si>
  <si>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</si>
  <si>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</si>
  <si>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</si>
  <si>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</si>
  <si>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</si>
  <si>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</si>
  <si>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</si>
  <si>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</si>
  <si>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</si>
  <si>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</si>
  <si>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</si>
  <si>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</si>
  <si>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</si>
  <si>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</si>
  <si>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</si>
  <si>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</si>
  <si>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</si>
  <si>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</si>
  <si>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</si>
  <si>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</si>
  <si>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</si>
  <si>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</si>
  <si>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</si>
  <si>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</si>
  <si>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</si>
  <si>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</si>
  <si>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</si>
  <si>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</si>
  <si>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</si>
  <si>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</si>
  <si>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</si>
  <si>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</si>
  <si>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</si>
  <si>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</si>
  <si>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</si>
  <si>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</si>
  <si>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</si>
  <si>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</si>
  <si>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</si>
  <si>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</si>
  <si>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</si>
  <si>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</si>
  <si>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</si>
  <si>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</si>
  <si>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</si>
  <si>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</si>
  <si>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</si>
  <si>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</si>
  <si>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</si>
  <si>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</si>
  <si>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</si>
  <si>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</si>
  <si>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</si>
  <si>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</si>
  <si>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</si>
  <si>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</si>
  <si>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</si>
  <si>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</si>
  <si>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</si>
  <si>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</si>
  <si>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</si>
  <si>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</si>
  <si>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</si>
  <si>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</si>
  <si>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</si>
  <si>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</si>
  <si>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</si>
  <si>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</si>
  <si>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</si>
  <si>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</si>
  <si>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</si>
  <si>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</si>
  <si>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</si>
  <si>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</si>
  <si>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</si>
  <si>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</si>
  <si>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</si>
  <si>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</si>
  <si>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</si>
  <si>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</si>
  <si>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</si>
  <si>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</si>
  <si>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</si>
  <si>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</si>
  <si>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</si>
  <si>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</si>
  <si>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</si>
  <si>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</si>
  <si>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</si>
  <si>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</si>
  <si>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</si>
  <si>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</si>
  <si>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</si>
  <si>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</si>
  <si>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</si>
  <si>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</si>
  <si>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</si>
  <si>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</si>
  <si>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</si>
  <si>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</si>
  <si>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</si>
  <si>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</si>
  <si>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</si>
  <si>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</si>
  <si>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</si>
  <si>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</si>
  <si>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</si>
  <si>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</si>
  <si>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</si>
  <si>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</si>
  <si>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</si>
  <si>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</si>
  <si>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</si>
  <si>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</si>
  <si>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</si>
  <si>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</si>
  <si>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</si>
  <si>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</si>
  <si>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</si>
  <si>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</si>
  <si>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</si>
  <si>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</si>
  <si>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</si>
  <si>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</si>
  <si>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</si>
  <si>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</si>
  <si>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</si>
  <si>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</si>
  <si>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</si>
  <si>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</si>
  <si>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</si>
  <si>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</si>
  <si>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</si>
  <si>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</si>
  <si>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</si>
  <si>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</si>
  <si>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</si>
  <si>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</si>
  <si>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</si>
  <si>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</si>
  <si>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</si>
  <si>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</si>
  <si>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</si>
  <si>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</si>
  <si>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</si>
  <si>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</si>
  <si>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</si>
  <si>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</si>
  <si>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</si>
  <si>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</si>
  <si>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</si>
  <si>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</si>
  <si>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</si>
  <si>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</si>
  <si>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</si>
  <si>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</si>
  <si>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</si>
  <si>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</si>
  <si>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</si>
  <si>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</si>
  <si>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</si>
  <si>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</si>
  <si>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</si>
  <si>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</si>
  <si>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</si>
  <si>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</si>
  <si>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</si>
  <si>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</si>
  <si>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</si>
  <si>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</si>
  <si>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</si>
  <si>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</si>
  <si>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</si>
  <si>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</si>
  <si>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</si>
  <si>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</si>
  <si>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</si>
  <si>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</si>
  <si>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</si>
  <si>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</si>
  <si>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</si>
  <si>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</si>
  <si>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</si>
  <si>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</si>
  <si>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</si>
  <si>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</si>
  <si>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</si>
  <si>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</si>
  <si>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</si>
  <si>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</si>
  <si>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</si>
  <si>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</si>
  <si>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</si>
  <si>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</si>
  <si>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</si>
  <si>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</si>
  <si>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</si>
  <si>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</si>
  <si>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</si>
  <si>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</si>
  <si>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</si>
  <si>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</si>
  <si>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</si>
  <si>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</si>
  <si>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</si>
  <si>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</si>
  <si>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</si>
  <si>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</si>
  <si>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</si>
  <si>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</si>
  <si>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</si>
  <si>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</si>
  <si>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</si>
  <si>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</si>
  <si>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</si>
  <si>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</si>
  <si>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</si>
  <si>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</si>
  <si>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</si>
  <si>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</si>
  <si>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</si>
  <si>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</si>
  <si>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</si>
  <si>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</si>
  <si>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</si>
  <si>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</si>
  <si>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</si>
  <si>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</si>
  <si>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</si>
  <si>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</si>
  <si>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</si>
  <si>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</si>
  <si>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</si>
  <si>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</si>
  <si>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</si>
  <si>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</si>
  <si>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</si>
  <si>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</si>
  <si>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</si>
  <si>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</si>
  <si>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</si>
  <si>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</si>
  <si>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</si>
  <si>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</si>
  <si>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</si>
  <si>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</si>
  <si>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</si>
  <si>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</si>
  <si>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</si>
  <si>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</si>
  <si>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</si>
  <si>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</si>
  <si>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</si>
  <si>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</si>
  <si>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</si>
  <si>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</si>
  <si>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</si>
  <si>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</si>
  <si>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</si>
  <si>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</si>
  <si>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</si>
  <si>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</si>
  <si>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</si>
  <si>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</si>
  <si>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</si>
  <si>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</si>
  <si>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</si>
  <si>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</si>
  <si>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</si>
  <si>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</si>
  <si>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</si>
  <si>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</si>
  <si>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</si>
  <si>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</si>
  <si>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</si>
  <si>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</si>
  <si>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</si>
  <si>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</si>
  <si>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</si>
  <si>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</si>
  <si>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</si>
  <si>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</si>
  <si>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</si>
  <si>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</si>
  <si>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</si>
  <si>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</si>
  <si>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</si>
  <si>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</si>
  <si>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</si>
  <si>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</si>
  <si>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</si>
  <si>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</si>
  <si>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</si>
  <si>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</si>
  <si>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</si>
  <si>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</si>
  <si>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</si>
  <si>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</si>
  <si>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</si>
  <si>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</si>
  <si>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</si>
  <si>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</si>
  <si>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</si>
  <si>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</si>
  <si>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</si>
  <si>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</si>
  <si>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</si>
  <si>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</si>
  <si>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</si>
  <si>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</si>
  <si>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</si>
  <si>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</si>
  <si>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</si>
  <si>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</si>
  <si>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</si>
  <si>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</si>
  <si>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</si>
  <si>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</si>
  <si>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</si>
  <si>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</si>
  <si>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</si>
  <si>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</si>
  <si>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</si>
  <si>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</si>
  <si>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</si>
  <si>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</si>
  <si>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</si>
  <si>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</si>
  <si>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</si>
  <si>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</si>
  <si>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</si>
  <si>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</si>
  <si>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</si>
  <si>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</si>
  <si>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</si>
  <si>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</si>
  <si>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</si>
  <si>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</si>
  <si>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</si>
  <si>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</si>
  <si>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</si>
  <si>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</si>
  <si>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</si>
  <si>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</si>
  <si>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</si>
  <si>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</si>
  <si>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</si>
  <si>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</si>
  <si>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</si>
  <si>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</si>
  <si>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</si>
  <si>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</si>
  <si>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</si>
  <si>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</si>
  <si>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</si>
  <si>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</si>
  <si>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</si>
  <si>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</si>
  <si>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</si>
  <si>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</si>
  <si>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</si>
  <si>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</si>
  <si>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</si>
  <si>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</si>
  <si>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</si>
  <si>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</si>
  <si>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</si>
  <si>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</si>
  <si>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</si>
  <si>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</si>
  <si>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</si>
  <si>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</si>
  <si>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</si>
  <si>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</si>
  <si>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</si>
  <si>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</si>
  <si>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</si>
  <si>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</si>
  <si>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</si>
  <si>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</si>
  <si>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</si>
  <si>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</si>
  <si>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</si>
  <si>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</si>
  <si>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</si>
  <si>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</si>
  <si>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</si>
  <si>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</si>
  <si>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</si>
  <si>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</si>
  <si>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</si>
  <si>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</si>
  <si>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</si>
  <si>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</si>
  <si>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</si>
  <si>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</si>
  <si>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</si>
  <si>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</si>
  <si>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</si>
  <si>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</si>
  <si>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</si>
  <si>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</si>
  <si>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</si>
  <si>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</si>
  <si>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</si>
  <si>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</si>
  <si>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</si>
  <si>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</si>
  <si>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</si>
  <si>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</si>
  <si>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</si>
  <si>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</si>
  <si>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</si>
  <si>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</si>
  <si>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</si>
  <si>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</si>
  <si>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</si>
  <si>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</si>
  <si>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</si>
  <si>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</si>
  <si>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</si>
  <si>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</si>
  <si>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</si>
  <si>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</si>
  <si>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</si>
  <si>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</si>
  <si>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</si>
  <si>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</si>
  <si>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</si>
  <si>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</si>
  <si>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</si>
  <si>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</si>
  <si>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</si>
  <si>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</si>
  <si>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</si>
  <si>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</si>
  <si>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</si>
  <si>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</si>
  <si>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</si>
  <si>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</si>
  <si>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</si>
  <si>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</si>
  <si>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</si>
  <si>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</si>
  <si>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</si>
  <si>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</si>
  <si>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</si>
  <si>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</si>
  <si>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</si>
  <si>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</si>
  <si>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</si>
  <si>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</si>
  <si>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</si>
  <si>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</si>
  <si>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</si>
  <si>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</si>
  <si>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</si>
  <si>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</si>
  <si>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</si>
  <si>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</si>
  <si>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</si>
  <si>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</si>
  <si>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</si>
  <si>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</si>
  <si>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</si>
  <si>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</si>
  <si>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</si>
  <si>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</si>
  <si>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</si>
  <si>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</si>
  <si>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</si>
  <si>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</si>
  <si>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</si>
  <si>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</si>
  <si>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</si>
  <si>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</si>
  <si>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</si>
  <si>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</si>
  <si>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</si>
  <si>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</si>
  <si>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</si>
  <si>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</si>
  <si>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</si>
  <si>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</si>
  <si>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</si>
  <si>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</si>
  <si>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</si>
  <si>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</si>
  <si>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</si>
  <si>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</si>
  <si>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</si>
  <si>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</si>
  <si>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</si>
  <si>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</si>
  <si>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</si>
  <si>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</si>
  <si>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</si>
  <si>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</si>
  <si>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</si>
  <si>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</si>
  <si>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</si>
  <si>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</si>
  <si>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</si>
  <si>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</si>
  <si>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</si>
  <si>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</si>
  <si>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</si>
  <si>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</si>
  <si>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</si>
  <si>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</si>
  <si>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</si>
  <si>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</si>
  <si>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</si>
  <si>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</si>
  <si>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</si>
  <si>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</si>
  <si>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</si>
  <si>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</si>
  <si>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</si>
  <si>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</si>
  <si>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</si>
  <si>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</si>
  <si>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</si>
  <si>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</si>
  <si>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</si>
  <si>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</si>
  <si>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</si>
  <si>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</si>
  <si>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</si>
  <si>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</si>
  <si>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</si>
  <si>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</si>
  <si>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</si>
  <si>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</si>
  <si>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</si>
  <si>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</si>
  <si>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</si>
  <si>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</si>
  <si>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</si>
  <si>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</si>
  <si>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</si>
  <si>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</si>
  <si>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</si>
  <si>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</si>
  <si>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</si>
  <si>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</si>
  <si>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</si>
  <si>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</si>
  <si>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</si>
  <si>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</si>
  <si>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</si>
  <si>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</si>
  <si>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</si>
  <si>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</si>
  <si>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</si>
  <si>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</si>
  <si>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</si>
  <si>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</si>
  <si>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</si>
  <si>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</si>
  <si>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</si>
  <si>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</si>
  <si>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</si>
  <si>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</si>
  <si>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</si>
  <si>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</si>
  <si>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</si>
  <si>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</si>
  <si>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</si>
  <si>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</si>
  <si>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</si>
  <si>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</si>
  <si>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</si>
  <si>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</si>
  <si>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</si>
  <si>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</si>
  <si>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</si>
  <si>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</si>
  <si>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</si>
  <si>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</si>
  <si>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</si>
  <si>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</si>
  <si>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</si>
  <si>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</si>
  <si>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</si>
  <si>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</si>
  <si>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</si>
  <si>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</si>
  <si>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</si>
  <si>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</si>
  <si>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</si>
  <si>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</si>
  <si>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</si>
  <si>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</si>
  <si>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</si>
  <si>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</si>
  <si>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</si>
  <si>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</si>
  <si>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</si>
  <si>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</si>
  <si>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</si>
  <si>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</si>
  <si>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</si>
  <si>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</si>
  <si>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</si>
  <si>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</si>
  <si>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</si>
  <si>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</si>
  <si>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</si>
  <si>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</si>
  <si>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</si>
  <si>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</si>
  <si>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</si>
  <si>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</si>
  <si>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</si>
  <si>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</si>
  <si>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</si>
  <si>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</si>
  <si>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</si>
  <si>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</si>
  <si>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</si>
  <si>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</si>
  <si>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</si>
  <si>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</si>
  <si>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</si>
  <si>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</si>
  <si>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</si>
  <si>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</si>
  <si>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</si>
  <si>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</si>
  <si>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</si>
  <si>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</si>
  <si>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</si>
  <si>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</si>
  <si>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</si>
  <si>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</si>
  <si>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</si>
  <si>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</si>
  <si>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</si>
  <si>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</si>
  <si>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</si>
  <si>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</si>
  <si>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</si>
  <si>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</si>
  <si>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</si>
  <si>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</si>
  <si>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</si>
  <si>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</si>
  <si>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</si>
  <si>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</si>
  <si>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</si>
  <si>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</si>
  <si>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</si>
  <si>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</si>
  <si>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</si>
  <si>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</si>
  <si>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</si>
  <si>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</si>
  <si>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</si>
  <si>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</si>
  <si>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</si>
  <si>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</si>
  <si>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</si>
  <si>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</si>
  <si>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</si>
  <si>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</si>
  <si>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</si>
  <si>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</si>
  <si>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</si>
  <si>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</si>
  <si>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</si>
  <si>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</si>
  <si>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</si>
  <si>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</si>
  <si>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</si>
  <si>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</si>
  <si>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</si>
  <si>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</si>
  <si>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</si>
  <si>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</si>
  <si>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</si>
  <si>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</si>
  <si>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</si>
  <si>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</si>
  <si>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</si>
  <si>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</si>
  <si>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</si>
  <si>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</si>
  <si>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</si>
  <si>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</si>
  <si>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</si>
  <si>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</si>
  <si>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</si>
  <si>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</si>
  <si>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</si>
  <si>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</si>
  <si>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</si>
  <si>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</si>
  <si>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</si>
  <si>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</si>
  <si>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</si>
  <si>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</si>
  <si>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</si>
  <si>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</si>
  <si>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</si>
  <si>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</si>
  <si>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</si>
  <si>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</si>
  <si>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</si>
  <si>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</si>
  <si>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</si>
  <si>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</si>
  <si>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</si>
  <si>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</si>
  <si>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</si>
  <si>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</si>
  <si>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</si>
  <si>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</si>
  <si>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</si>
  <si>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</si>
  <si>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</si>
  <si>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</si>
  <si>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</si>
  <si>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</si>
  <si>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</si>
  <si>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</si>
  <si>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</si>
  <si>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</si>
  <si>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</si>
  <si>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</si>
  <si>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</si>
  <si>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</si>
  <si>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</si>
  <si>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</si>
  <si>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</si>
  <si>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</si>
  <si>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</si>
  <si>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</si>
  <si>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</si>
  <si>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</si>
  <si>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</si>
  <si>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</si>
  <si>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</si>
  <si>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</si>
  <si>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</si>
  <si>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</si>
  <si>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</si>
  <si>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</si>
  <si>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</si>
  <si>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</si>
  <si>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</si>
  <si>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</si>
  <si>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</si>
  <si>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</si>
  <si>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</si>
  <si>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</si>
  <si>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</si>
  <si>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</si>
  <si>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</si>
  <si>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</si>
  <si>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</si>
  <si>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</si>
  <si>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</si>
  <si>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</si>
  <si>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</si>
  <si>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</si>
  <si>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</si>
  <si>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</si>
  <si>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</si>
  <si>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</si>
  <si>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</si>
  <si>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</si>
  <si>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</si>
  <si>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</si>
  <si>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</si>
  <si>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</si>
  <si>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</si>
  <si>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</si>
  <si>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</si>
  <si>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</si>
  <si>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</si>
  <si>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</si>
  <si>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</si>
  <si>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</si>
  <si>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</si>
  <si>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</si>
  <si>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</si>
  <si>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</si>
  <si>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</si>
  <si>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</si>
  <si>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</si>
  <si>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</si>
  <si>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</si>
  <si>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</si>
  <si>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</si>
  <si>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</si>
  <si>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</si>
  <si>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</si>
  <si>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</si>
  <si>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</si>
  <si>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</si>
  <si>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</si>
  <si>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</si>
  <si>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</si>
  <si>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</si>
  <si>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</si>
  <si>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</si>
  <si>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</si>
  <si>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</si>
  <si>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</si>
  <si>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</si>
  <si>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</si>
  <si>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</si>
  <si>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</si>
  <si>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</si>
  <si>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</si>
  <si>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</si>
  <si>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</si>
  <si>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</si>
  <si>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</si>
  <si>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</si>
  <si>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</si>
  <si>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</si>
  <si>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</si>
  <si>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</si>
  <si>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</si>
  <si>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</si>
  <si>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</si>
  <si>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</si>
  <si>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</si>
  <si>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</si>
  <si>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</si>
  <si>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</si>
  <si>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</si>
  <si>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</si>
  <si>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</si>
  <si>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</si>
  <si>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</si>
  <si>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</si>
  <si>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</si>
  <si>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</si>
  <si>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</si>
  <si>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</si>
  <si>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</si>
  <si>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</si>
  <si>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</si>
  <si>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</si>
  <si>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</si>
  <si>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</si>
  <si>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</si>
  <si>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</si>
  <si>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</si>
  <si>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</si>
  <si>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</si>
  <si>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</si>
  <si>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</si>
  <si>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</si>
  <si>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</si>
  <si>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</si>
  <si>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</si>
  <si>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</si>
  <si>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</si>
  <si>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</si>
  <si>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</si>
  <si>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</si>
  <si>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</si>
  <si>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</si>
  <si>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</si>
  <si>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</si>
  <si>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</si>
  <si>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</si>
  <si>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</si>
  <si>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</si>
  <si>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</si>
  <si>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</si>
  <si>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</si>
  <si>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</si>
  <si>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</si>
  <si>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</si>
  <si>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</si>
  <si>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</si>
  <si>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</si>
  <si>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</si>
  <si>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</si>
  <si>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</si>
  <si>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</si>
  <si>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</si>
  <si>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</si>
  <si>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</si>
  <si>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</si>
  <si>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</si>
  <si>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</si>
  <si>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</si>
  <si>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</si>
  <si>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</si>
  <si>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</si>
  <si>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</si>
  <si>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</si>
  <si>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</si>
  <si>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</si>
  <si>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</si>
  <si>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</si>
  <si>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</si>
  <si>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</si>
  <si>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</si>
  <si>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</si>
  <si>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</si>
  <si>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</si>
  <si>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</si>
  <si>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</si>
  <si>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</si>
  <si>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</si>
  <si>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</si>
  <si>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</si>
  <si>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</si>
  <si>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</si>
  <si>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</si>
  <si>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</si>
  <si>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</si>
  <si>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</si>
  <si>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</si>
  <si>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</si>
  <si>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</si>
  <si>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</si>
  <si>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</si>
  <si>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</si>
  <si>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</si>
  <si>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</si>
  <si>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</si>
  <si>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</si>
  <si>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</si>
  <si>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</si>
  <si>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</si>
  <si>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</si>
  <si>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</si>
  <si>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</si>
  <si>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</si>
  <si>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</si>
  <si>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</si>
  <si>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</si>
  <si>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</si>
  <si>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</si>
  <si>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</si>
  <si>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</si>
  <si>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</si>
  <si>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</si>
  <si>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</si>
  <si>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</si>
  <si>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</si>
  <si>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</si>
  <si>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</si>
  <si>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</si>
  <si>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</si>
  <si>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</si>
  <si>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</si>
  <si>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</si>
  <si>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</si>
  <si>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</si>
  <si>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</si>
  <si>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</si>
  <si>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</si>
  <si>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</si>
  <si>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</si>
  <si>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</si>
  <si>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</si>
  <si>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</si>
  <si>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</si>
  <si>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</si>
  <si>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</si>
  <si>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</si>
  <si>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</si>
  <si>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</si>
  <si>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</si>
  <si>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</si>
  <si>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</si>
  <si>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</si>
  <si>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</si>
  <si>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</si>
  <si>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</si>
  <si>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</si>
  <si>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</si>
  <si>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</si>
  <si>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</si>
  <si>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</si>
  <si>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</si>
  <si>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</si>
  <si>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</si>
  <si>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</si>
  <si>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</si>
  <si>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</si>
  <si>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</si>
  <si>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</si>
  <si>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</si>
  <si>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</si>
  <si>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</si>
  <si>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</si>
  <si>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</si>
  <si>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</si>
  <si>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</si>
  <si>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</si>
  <si>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</si>
  <si>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</si>
  <si>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</si>
  <si>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</si>
  <si>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</si>
  <si>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</si>
  <si>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</si>
  <si>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</si>
  <si>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</si>
  <si>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</si>
  <si>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</si>
  <si>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</si>
  <si>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</si>
  <si>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</si>
  <si>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</si>
  <si>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</si>
  <si>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</si>
  <si>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</si>
  <si>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</si>
  <si>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</si>
  <si>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</si>
  <si>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</si>
  <si>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</si>
  <si>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</si>
  <si>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</si>
  <si>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</si>
  <si>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</si>
  <si>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</si>
  <si>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</si>
  <si>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</si>
  <si>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</si>
  <si>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</si>
  <si>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</si>
  <si>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</si>
  <si>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</si>
  <si>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</si>
  <si>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</si>
  <si>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</si>
  <si>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</si>
  <si>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</si>
  <si>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</si>
  <si>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</si>
  <si>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</si>
  <si>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</si>
  <si>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</si>
  <si>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</si>
  <si>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</si>
  <si>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</si>
  <si>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</si>
  <si>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</si>
  <si>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</si>
  <si>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</si>
  <si>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</si>
  <si>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</si>
  <si>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</si>
  <si>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</si>
  <si>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</si>
  <si>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</si>
  <si>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</si>
  <si>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</si>
  <si>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</si>
  <si>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</si>
  <si>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</si>
  <si>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</si>
  <si>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</si>
  <si>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</si>
  <si>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</si>
  <si>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</si>
  <si>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</si>
  <si>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</si>
  <si>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</si>
  <si>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</si>
  <si>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</si>
  <si>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</si>
  <si>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</si>
  <si>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</si>
  <si>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</si>
  <si>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</si>
  <si>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</si>
  <si>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</si>
  <si>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</si>
  <si>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</si>
  <si>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</si>
  <si>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</si>
  <si>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</si>
  <si>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</si>
  <si>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</si>
  <si>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</si>
  <si>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</si>
  <si>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</si>
  <si>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</si>
  <si>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</si>
  <si>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</si>
  <si>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</si>
  <si>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</si>
  <si>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</si>
  <si>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</si>
  <si>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</si>
  <si>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</si>
  <si>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</si>
  <si>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</si>
  <si>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</si>
  <si>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</si>
  <si>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</si>
  <si>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</si>
  <si>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</si>
  <si>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</si>
  <si>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</si>
  <si>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</si>
  <si>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</si>
  <si>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</si>
  <si>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</si>
  <si>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</si>
  <si>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</si>
  <si>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</si>
  <si>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</si>
  <si>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</si>
  <si>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</si>
  <si>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</si>
  <si>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</si>
  <si>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</si>
  <si>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</si>
  <si>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</si>
  <si>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</si>
  <si>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</si>
  <si>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</si>
  <si>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</si>
  <si>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</si>
  <si>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</si>
  <si>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</si>
  <si>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</si>
  <si>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</si>
  <si>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</si>
  <si>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</si>
  <si>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</si>
  <si>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</si>
  <si>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</si>
  <si>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</si>
  <si>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</si>
  <si>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</si>
  <si>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</si>
  <si>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</si>
  <si>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</si>
  <si>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</si>
  <si>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</si>
  <si>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</si>
  <si>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</si>
  <si>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</si>
  <si>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</si>
  <si>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</si>
  <si>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</si>
  <si>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</si>
  <si>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</si>
  <si>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</si>
  <si>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</si>
  <si>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</si>
  <si>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</si>
  <si>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</si>
  <si>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</si>
  <si>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</si>
  <si>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</si>
  <si>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</si>
  <si>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</si>
  <si>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</si>
  <si>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</si>
  <si>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</si>
  <si>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</si>
  <si>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</si>
  <si>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</si>
  <si>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</si>
  <si>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</si>
  <si>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</si>
  <si>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</si>
  <si>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</si>
  <si>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</si>
  <si>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</si>
  <si>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</si>
  <si>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</si>
  <si>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</si>
  <si>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</si>
  <si>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</si>
  <si>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</si>
  <si>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</si>
  <si>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</si>
  <si>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</si>
  <si>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</si>
  <si>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</si>
  <si>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</si>
  <si>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</si>
  <si>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</si>
  <si>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</si>
  <si>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</si>
  <si>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</si>
  <si>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</si>
  <si>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</si>
  <si>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</si>
  <si>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</si>
  <si>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</si>
  <si>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</si>
  <si>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</si>
  <si>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</si>
  <si>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</si>
  <si>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</si>
  <si>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</si>
  <si>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</si>
  <si>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</si>
  <si>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</si>
  <si>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</si>
  <si>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</si>
  <si>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</si>
  <si>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</si>
  <si>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</si>
  <si>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</si>
  <si>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</si>
  <si>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</si>
  <si>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</si>
  <si>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</si>
  <si>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</si>
  <si>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</si>
  <si>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</si>
  <si>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</si>
  <si>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</si>
  <si>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</si>
  <si>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</si>
  <si>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</si>
  <si>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</si>
  <si>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</si>
  <si>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</si>
  <si>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</si>
  <si>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</si>
  <si>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</si>
  <si>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</si>
  <si>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</si>
  <si>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</si>
  <si>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</si>
  <si>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</si>
  <si>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</si>
  <si>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</si>
  <si>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</si>
  <si>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</si>
  <si>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</si>
  <si>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</si>
  <si>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</si>
  <si>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</si>
  <si>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</si>
  <si>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</si>
  <si>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</si>
  <si>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</si>
  <si>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</si>
  <si>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</si>
  <si>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</si>
  <si>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</si>
  <si>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</si>
  <si>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</si>
  <si>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</si>
  <si>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</si>
  <si>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</si>
  <si>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</si>
  <si>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</si>
  <si>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</si>
  <si>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</si>
  <si>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</si>
  <si>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</si>
  <si>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</si>
  <si>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</si>
  <si>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</si>
  <si>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</si>
  <si>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</si>
  <si>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</si>
  <si>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</si>
  <si>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</si>
  <si>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</si>
  <si>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</si>
  <si>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</si>
  <si>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</si>
  <si>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</si>
  <si>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</si>
  <si>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</si>
  <si>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</si>
  <si>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</si>
  <si>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</si>
  <si>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</si>
  <si>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</si>
  <si>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</si>
  <si>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</si>
  <si>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</si>
  <si>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</si>
  <si>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</si>
  <si>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</si>
  <si>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</si>
  <si>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</si>
  <si>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</si>
  <si>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</si>
  <si>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</si>
  <si>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</si>
  <si>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</si>
  <si>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</si>
  <si>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</si>
  <si>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</si>
  <si>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</si>
  <si>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</si>
  <si>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</si>
  <si>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</si>
  <si>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</si>
  <si>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</si>
  <si>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</si>
  <si>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</si>
  <si>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</si>
  <si>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</si>
  <si>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</si>
  <si>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</si>
  <si>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</si>
  <si>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</si>
  <si>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</si>
  <si>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</si>
  <si>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</si>
  <si>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</si>
  <si>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</si>
  <si>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</si>
  <si>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</si>
  <si>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</si>
  <si>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</si>
  <si>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</si>
  <si>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</si>
  <si>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</si>
  <si>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</si>
  <si>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</si>
  <si>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</si>
  <si>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</si>
  <si>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</si>
  <si>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</si>
  <si>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</si>
  <si>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</si>
  <si>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</si>
  <si>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</si>
  <si>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</si>
  <si>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</si>
  <si>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</si>
  <si>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</si>
  <si>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</si>
  <si>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</si>
  <si>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</si>
  <si>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</si>
  <si>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</si>
  <si>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</si>
  <si>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</si>
  <si>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</si>
  <si>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</si>
  <si>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</si>
  <si>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</si>
  <si>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</si>
  <si>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</si>
  <si>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</si>
  <si>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</si>
  <si>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</si>
  <si>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</si>
  <si>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</si>
  <si>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</si>
  <si>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</si>
  <si>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</si>
  <si>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</si>
  <si>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</si>
  <si>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</si>
  <si>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</si>
  <si>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</si>
  <si>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</si>
  <si>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</si>
  <si>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</si>
  <si>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</si>
  <si>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</si>
  <si>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</si>
  <si>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</si>
  <si>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</si>
  <si>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</si>
  <si>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</si>
  <si>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</si>
  <si>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</si>
  <si>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</si>
  <si>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</si>
  <si>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</si>
  <si>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</si>
  <si>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</si>
  <si>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</si>
  <si>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</si>
  <si>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</si>
  <si>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</si>
  <si>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</si>
  <si>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</si>
  <si>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</si>
  <si>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</si>
  <si>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</si>
  <si>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</si>
  <si>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</si>
  <si>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</si>
  <si>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</si>
  <si>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</si>
  <si>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</si>
  <si>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</si>
  <si>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</si>
  <si>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</si>
  <si>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</si>
  <si>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</si>
  <si>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</si>
  <si>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</si>
  <si>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</si>
  <si>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</si>
  <si>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</si>
  <si>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</si>
  <si>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</si>
  <si>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</si>
  <si>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</si>
  <si>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</si>
  <si>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</si>
  <si>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</si>
  <si>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</si>
  <si>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</si>
  <si>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</si>
  <si>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</si>
  <si>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</si>
  <si>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</si>
  <si>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</si>
  <si>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</si>
  <si>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</si>
  <si>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</si>
  <si>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</si>
  <si>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</si>
  <si>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</si>
  <si>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</si>
  <si>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</si>
  <si>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</si>
  <si>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</si>
  <si>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</si>
  <si>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</si>
  <si>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</si>
  <si>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</si>
  <si>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</si>
  <si>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</si>
  <si>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</si>
  <si>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</si>
  <si>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</si>
  <si>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</si>
  <si>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</si>
  <si>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</si>
  <si>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</si>
  <si>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</si>
  <si>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</si>
  <si>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</si>
  <si>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</si>
  <si>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</si>
  <si>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</si>
  <si>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</si>
  <si>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</si>
  <si>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</si>
  <si>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</si>
  <si>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</si>
  <si>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</si>
  <si>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</si>
  <si>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</si>
  <si>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</si>
  <si>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</si>
  <si>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</si>
  <si>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</si>
  <si>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</si>
  <si>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</si>
  <si>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</si>
  <si>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</si>
  <si>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</si>
  <si>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</si>
  <si>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</si>
  <si>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</si>
  <si>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</si>
  <si>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</si>
  <si>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</si>
  <si>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</si>
  <si>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</si>
  <si>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</si>
  <si>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</si>
  <si>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</si>
  <si>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</si>
  <si>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</si>
  <si>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</si>
  <si>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</si>
  <si>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</si>
  <si>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</si>
  <si>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</si>
  <si>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</si>
  <si>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</si>
  <si>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</si>
  <si>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</si>
  <si>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</si>
  <si>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</si>
  <si>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</si>
  <si>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</si>
  <si>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</si>
  <si>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</si>
  <si>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</si>
  <si>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</si>
  <si>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</si>
  <si>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</si>
  <si>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</si>
  <si>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</si>
  <si>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</si>
  <si>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</si>
  <si>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</si>
  <si>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</si>
  <si>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</si>
  <si>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</si>
  <si>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</si>
  <si>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</si>
  <si>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</si>
  <si>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</si>
  <si>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</si>
  <si>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</si>
  <si>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</si>
  <si>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</si>
  <si>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</si>
  <si>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</si>
  <si>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</si>
  <si>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</si>
  <si>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</si>
  <si>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</si>
  <si>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</si>
  <si>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</si>
  <si>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</si>
  <si>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</si>
  <si>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</si>
  <si>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</si>
  <si>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</si>
  <si>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</si>
  <si>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</si>
  <si>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</si>
  <si>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</si>
  <si>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</si>
  <si>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</si>
  <si>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</si>
  <si>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</si>
  <si>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</si>
  <si>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</si>
  <si>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</si>
  <si>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</si>
  <si>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</si>
  <si>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</si>
  <si>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</si>
  <si>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</si>
  <si>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</si>
  <si>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</si>
  <si>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</si>
  <si>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</si>
  <si>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</si>
  <si>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</si>
  <si>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</si>
  <si>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</si>
  <si>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</si>
  <si>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</si>
  <si>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</si>
  <si>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</si>
  <si>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</si>
  <si>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</si>
  <si>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</si>
  <si>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</si>
  <si>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</si>
  <si>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</si>
  <si>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</si>
  <si>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</si>
  <si>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</si>
  <si>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</si>
  <si>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</si>
  <si>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</si>
  <si>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</si>
  <si>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</si>
  <si>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</si>
  <si>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</si>
  <si>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</si>
  <si>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</si>
  <si>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</si>
  <si>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</si>
  <si>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</si>
  <si>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</si>
  <si>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</si>
  <si>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</si>
  <si>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</si>
  <si>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</si>
  <si>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</si>
  <si>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</si>
  <si>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</si>
  <si>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</si>
  <si>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</si>
  <si>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</si>
  <si>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</si>
  <si>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</si>
  <si>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</si>
  <si>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</si>
  <si>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</si>
  <si>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</si>
  <si>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</si>
  <si>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</si>
  <si>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</si>
  <si>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</si>
  <si>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</si>
  <si>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</si>
  <si>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</si>
  <si>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</si>
  <si>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</si>
  <si>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</si>
  <si>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</si>
  <si>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</si>
  <si>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</si>
  <si>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</si>
  <si>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</si>
  <si>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</si>
  <si>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</si>
  <si>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</si>
  <si>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</si>
  <si>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</si>
  <si>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</si>
  <si>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</si>
  <si>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</si>
  <si>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</si>
  <si>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</si>
  <si>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</si>
  <si>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</si>
  <si>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</si>
  <si>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</si>
  <si>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</si>
  <si>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</si>
  <si>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</si>
  <si>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</si>
  <si>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</si>
  <si>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</si>
  <si>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</si>
  <si>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</si>
  <si>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</si>
  <si>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</si>
  <si>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</si>
  <si>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</si>
  <si>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</si>
  <si>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</si>
  <si>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</si>
  <si>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</si>
  <si>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</si>
  <si>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</si>
  <si>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</si>
  <si>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</si>
  <si>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</si>
  <si>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</si>
  <si>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</si>
  <si>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</si>
  <si>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</si>
  <si>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</si>
  <si>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</si>
  <si>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</si>
  <si>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</si>
  <si>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</si>
  <si>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</si>
  <si>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</si>
  <si>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</si>
  <si>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</si>
  <si>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</si>
  <si>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</si>
  <si>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</si>
  <si>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</si>
  <si>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</si>
  <si>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</si>
  <si>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</si>
  <si>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</si>
  <si>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</si>
  <si>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</si>
  <si>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</si>
  <si>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</si>
  <si>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</si>
  <si>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</si>
  <si>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</si>
  <si>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</si>
  <si>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</si>
  <si>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</si>
  <si>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</si>
  <si>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</si>
  <si>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</si>
  <si>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</si>
  <si>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</si>
  <si>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</si>
  <si>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</si>
  <si>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</si>
  <si>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</si>
  <si>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</si>
  <si>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</si>
  <si>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</si>
  <si>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</si>
  <si>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</si>
  <si>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</si>
  <si>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</si>
  <si>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</si>
  <si>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</si>
  <si>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</si>
  <si>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</si>
  <si>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</si>
  <si>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</si>
  <si>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</si>
  <si>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</si>
  <si>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</si>
  <si>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</si>
  <si>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</si>
  <si>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</si>
  <si>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</si>
  <si>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</si>
  <si>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</si>
  <si>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</si>
  <si>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</si>
  <si>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</si>
  <si>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</si>
  <si>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</si>
  <si>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</si>
  <si>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</si>
  <si>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</si>
  <si>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</si>
  <si>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</si>
  <si>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</si>
  <si>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</si>
  <si>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</si>
  <si>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</si>
  <si>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</si>
  <si>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</si>
  <si>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</si>
  <si>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</si>
  <si>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</si>
  <si>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</si>
  <si>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</si>
  <si>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</si>
  <si>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</si>
  <si>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</si>
  <si>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</si>
  <si>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</si>
  <si>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</si>
  <si>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</si>
  <si>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</si>
  <si>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</si>
  <si>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</si>
  <si>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</si>
  <si>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</si>
  <si>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</si>
  <si>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</si>
  <si>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</si>
  <si>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</si>
  <si>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</si>
  <si>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</si>
  <si>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</si>
  <si>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</si>
  <si>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</si>
  <si>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</si>
  <si>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</si>
  <si>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</si>
  <si>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</si>
  <si>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</si>
  <si>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</si>
  <si>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</si>
  <si>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</si>
  <si>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</si>
  <si>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</si>
  <si>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</si>
  <si>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</si>
  <si>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</si>
  <si>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</si>
  <si>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</si>
  <si>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</si>
  <si>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</si>
  <si>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</si>
  <si>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</si>
  <si>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</si>
  <si>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</si>
  <si>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</si>
  <si>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</si>
  <si>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</si>
  <si>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</si>
  <si>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</si>
  <si>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</si>
  <si>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</si>
  <si>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</si>
  <si>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</si>
  <si>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</si>
  <si>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</si>
  <si>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</si>
  <si>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</si>
  <si>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</si>
  <si>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</si>
  <si>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</si>
  <si>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</si>
  <si>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</si>
  <si>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</si>
  <si>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</si>
  <si>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</si>
  <si>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</si>
  <si>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</si>
  <si>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</si>
  <si>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</si>
  <si>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</si>
  <si>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</si>
  <si>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</si>
  <si>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</si>
  <si>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</si>
  <si>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</si>
  <si>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</si>
  <si>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</si>
  <si>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</si>
  <si>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</si>
  <si>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</si>
  <si>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</si>
  <si>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</si>
  <si>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</si>
  <si>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</si>
  <si>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</si>
  <si>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</si>
  <si>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</si>
  <si>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</si>
  <si>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</si>
  <si>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</si>
  <si>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</si>
  <si>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</si>
  <si>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</si>
  <si>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</si>
  <si>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</si>
  <si>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</si>
  <si>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</si>
  <si>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</si>
  <si>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</si>
  <si>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</si>
  <si>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</si>
  <si>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</si>
  <si>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</si>
  <si>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</si>
  <si>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</si>
  <si>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</si>
  <si>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</si>
  <si>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</si>
  <si>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</si>
  <si>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</si>
  <si>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</si>
  <si>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</si>
  <si>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</si>
  <si>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</si>
  <si>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</si>
  <si>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</si>
  <si>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</si>
  <si>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</si>
  <si>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</si>
  <si>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</si>
  <si>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</si>
  <si>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</si>
  <si>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</si>
  <si>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</si>
  <si>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</si>
  <si>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</si>
  <si>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</si>
  <si>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</si>
  <si>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</si>
  <si>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</si>
  <si>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</si>
  <si>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</si>
  <si>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</si>
  <si>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</si>
  <si>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</si>
  <si>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</si>
  <si>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</si>
  <si>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</si>
  <si>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</si>
  <si>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</si>
  <si>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</si>
  <si>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</si>
  <si>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</si>
  <si>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</si>
  <si>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</si>
  <si>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</si>
  <si>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</si>
  <si>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</si>
  <si>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</si>
  <si>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</si>
  <si>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</si>
  <si>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</si>
  <si>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</si>
  <si>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</si>
  <si>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</si>
  <si>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</si>
  <si>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</si>
  <si>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</si>
  <si>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</si>
  <si>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</si>
  <si>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</si>
  <si>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</si>
  <si>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</si>
  <si>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</si>
  <si>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</si>
  <si>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</si>
  <si>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</si>
  <si>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</si>
  <si>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</si>
  <si>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</si>
  <si>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</si>
  <si>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</si>
  <si>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</si>
  <si>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</si>
  <si>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</si>
  <si>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</si>
  <si>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</si>
  <si>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</si>
  <si>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</si>
  <si>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</si>
  <si>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</si>
  <si>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</si>
  <si>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</si>
  <si>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</si>
  <si>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</si>
  <si>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</si>
  <si>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</si>
  <si>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</si>
  <si>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</si>
  <si>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</si>
  <si>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</si>
  <si>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</si>
  <si>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</si>
  <si>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</si>
  <si>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</si>
  <si>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</si>
  <si>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</si>
  <si>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</si>
  <si>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</si>
  <si>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</si>
  <si>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</si>
  <si>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</si>
  <si>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</si>
  <si>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</si>
  <si>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</si>
  <si>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</si>
  <si>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</si>
  <si>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</si>
  <si>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</si>
  <si>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</si>
  <si>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</si>
  <si>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</si>
  <si>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</si>
  <si>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</si>
  <si>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</si>
  <si>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</si>
  <si>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</si>
  <si>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</si>
  <si>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</si>
  <si>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</si>
  <si>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</si>
  <si>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</si>
  <si>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</si>
  <si>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</si>
  <si>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</si>
  <si>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</si>
  <si>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</si>
  <si>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</si>
  <si>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</si>
  <si>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</si>
  <si>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</si>
  <si>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</si>
  <si>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</si>
  <si>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</si>
  <si>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</si>
  <si>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</si>
  <si>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</si>
  <si>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</si>
  <si>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</si>
  <si>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</si>
  <si>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</si>
  <si>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</si>
  <si>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</si>
  <si>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</si>
  <si>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</si>
  <si>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</si>
  <si>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</si>
  <si>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</si>
  <si>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</si>
  <si>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</si>
  <si>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</si>
  <si>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</si>
  <si>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</si>
  <si>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</si>
  <si>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</si>
  <si>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</si>
  <si>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</si>
  <si>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</si>
  <si>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</si>
  <si>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</si>
  <si>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</si>
  <si>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</si>
  <si>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</si>
  <si>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</si>
  <si>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</si>
  <si>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</si>
  <si>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</si>
  <si>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</si>
  <si>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</si>
  <si>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</si>
  <si>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</si>
  <si>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</si>
  <si>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</si>
  <si>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</si>
  <si>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</si>
  <si>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</si>
  <si>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</si>
  <si>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</si>
  <si>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</si>
  <si>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</si>
  <si>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</si>
  <si>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</si>
  <si>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</si>
  <si>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</si>
  <si>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</si>
  <si>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</si>
  <si>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</si>
  <si>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</si>
  <si>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</si>
  <si>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</si>
  <si>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</si>
  <si>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</si>
  <si>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</si>
  <si>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</si>
  <si>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</si>
  <si>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</si>
  <si>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</si>
  <si>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</si>
  <si>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</si>
  <si>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</si>
  <si>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</si>
  <si>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</si>
  <si>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</si>
  <si>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</si>
  <si>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</si>
  <si>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</si>
  <si>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</si>
  <si>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</si>
  <si>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</si>
  <si>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</si>
  <si>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</si>
  <si>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</si>
  <si>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</si>
  <si>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</si>
  <si>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</si>
  <si>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</si>
  <si>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</si>
  <si>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</si>
  <si>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</si>
  <si>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</si>
  <si>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</si>
  <si>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</si>
  <si>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</si>
  <si>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</si>
  <si>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</si>
  <si>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</si>
  <si>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</si>
  <si>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</si>
  <si>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</si>
  <si>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</si>
  <si>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</si>
  <si>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</si>
  <si>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</si>
  <si>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</si>
  <si>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</si>
  <si>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</si>
  <si>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</si>
  <si>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</si>
  <si>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</si>
  <si>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</si>
  <si>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</si>
  <si>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</si>
  <si>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</si>
  <si>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</si>
  <si>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</si>
  <si>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</si>
  <si>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</si>
  <si>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</si>
  <si>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</si>
  <si>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</si>
  <si>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</si>
  <si>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</si>
  <si>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</si>
  <si>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</si>
  <si>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</si>
  <si>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</si>
  <si>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</si>
  <si>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</si>
  <si>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</si>
  <si>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</si>
  <si>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</si>
  <si>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</si>
  <si>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</si>
  <si>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</si>
  <si>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</si>
  <si>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</si>
  <si>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</si>
  <si>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</si>
  <si>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</si>
  <si>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</si>
  <si>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</si>
  <si>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</si>
  <si>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</si>
  <si>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</si>
  <si>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</si>
  <si>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</si>
  <si>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</si>
  <si>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</si>
  <si>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</si>
  <si>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</si>
  <si>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</si>
  <si>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</si>
  <si>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</si>
  <si>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</si>
  <si>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</si>
  <si>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</si>
  <si>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</si>
  <si>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</si>
  <si>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</si>
  <si>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</si>
  <si>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</si>
  <si>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</si>
  <si>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</si>
  <si>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</si>
  <si>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</si>
  <si>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</si>
  <si>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</si>
  <si>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</si>
  <si>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</si>
  <si>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</si>
  <si>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</si>
  <si>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</si>
  <si>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</si>
  <si>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</si>
  <si>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</si>
  <si>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</si>
  <si>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</si>
  <si>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</si>
  <si>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</si>
  <si>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</si>
  <si>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</si>
  <si>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</si>
  <si>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</si>
  <si>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</si>
  <si>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</si>
  <si>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</si>
  <si>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</si>
  <si>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</si>
  <si>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</si>
  <si>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</si>
  <si>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</si>
  <si>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</si>
  <si>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</si>
  <si>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</si>
  <si>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</si>
  <si>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</si>
  <si>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</si>
  <si>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</si>
  <si>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</si>
  <si>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</si>
  <si>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</si>
  <si>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</si>
  <si>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</si>
  <si>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</si>
  <si>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</si>
  <si>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</si>
  <si>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</si>
  <si>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</si>
  <si>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</si>
  <si>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</si>
  <si>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</si>
  <si>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</si>
  <si>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</si>
  <si>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</si>
  <si>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</si>
  <si>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</si>
  <si>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</si>
  <si>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</si>
  <si>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</si>
  <si>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</si>
  <si>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</si>
  <si>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</si>
  <si>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</si>
  <si>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</si>
  <si>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</si>
  <si>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</si>
  <si>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</si>
  <si>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</si>
  <si>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</si>
  <si>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</si>
  <si>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</si>
  <si>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</si>
  <si>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</si>
  <si>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</si>
  <si>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</si>
  <si>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</si>
  <si>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</si>
  <si>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</si>
  <si>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</si>
  <si>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</si>
  <si>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</si>
  <si>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</si>
  <si>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</si>
  <si>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</si>
  <si>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</si>
  <si>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</si>
  <si>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</si>
  <si>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</si>
  <si>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</si>
  <si>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</si>
  <si>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</si>
  <si>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</si>
  <si>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</si>
  <si>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</si>
  <si>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</si>
  <si>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</si>
  <si>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</si>
  <si>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</si>
  <si>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</si>
  <si>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</si>
  <si>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</si>
  <si>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</si>
  <si>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</si>
  <si>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</si>
  <si>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</si>
  <si>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</si>
  <si>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</si>
  <si>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</si>
  <si>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</si>
  <si>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</si>
  <si>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</si>
  <si>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</si>
  <si>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</si>
  <si>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</si>
  <si>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</si>
  <si>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</si>
  <si>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</si>
  <si>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</si>
  <si>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</si>
  <si>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</si>
  <si>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</si>
  <si>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</si>
  <si>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</si>
  <si>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</si>
  <si>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</si>
  <si>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</si>
  <si>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</si>
  <si>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</si>
  <si>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</si>
  <si>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</si>
  <si>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</si>
  <si>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</si>
  <si>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</si>
  <si>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</si>
  <si>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</si>
  <si>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</si>
  <si>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</si>
  <si>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</si>
  <si>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</si>
  <si>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</si>
  <si>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</si>
  <si>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</si>
  <si>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</si>
  <si>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</si>
  <si>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</si>
  <si>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</si>
  <si>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</si>
  <si>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</si>
  <si>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</si>
  <si>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</si>
  <si>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</si>
  <si>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</si>
  <si>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</si>
  <si>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</si>
  <si>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</si>
  <si>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</si>
  <si>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</si>
  <si>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</si>
  <si>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</si>
  <si>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</si>
  <si>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</si>
  <si>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</si>
  <si>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</si>
  <si>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</si>
  <si>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</si>
  <si>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</si>
  <si>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</si>
  <si>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</si>
  <si>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</si>
  <si>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</si>
  <si>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</si>
  <si>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</si>
  <si>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</si>
  <si>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</si>
  <si>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</si>
  <si>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</si>
  <si>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</si>
  <si>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</si>
  <si>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</si>
  <si>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</si>
  <si>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</si>
  <si>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</si>
  <si>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</si>
  <si>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</si>
  <si>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</si>
  <si>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</si>
  <si>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</si>
  <si>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</si>
  <si>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</si>
  <si>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</si>
  <si>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</si>
  <si>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</si>
  <si>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</si>
  <si>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</si>
  <si>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</si>
  <si>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</si>
  <si>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</si>
  <si>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</si>
  <si>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</si>
  <si>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</si>
  <si>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</si>
  <si>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</si>
  <si>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</si>
  <si>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</si>
  <si>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</si>
  <si>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</si>
  <si>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</si>
  <si>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</si>
  <si>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</si>
  <si>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</si>
  <si>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</si>
  <si>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</si>
  <si>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</si>
  <si>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</si>
  <si>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</si>
  <si>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</si>
  <si>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</si>
  <si>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</si>
  <si>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</si>
  <si>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</si>
  <si>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</si>
  <si>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</si>
  <si>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</si>
  <si>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</si>
  <si>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</si>
  <si>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</si>
  <si>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</si>
  <si>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</si>
  <si>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</si>
  <si>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</si>
  <si>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</si>
  <si>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</si>
  <si>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</si>
  <si>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</si>
  <si>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</si>
  <si>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</si>
  <si>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</si>
  <si>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</si>
  <si>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</si>
  <si>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</si>
  <si>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</si>
  <si>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</si>
  <si>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</si>
  <si>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</si>
  <si>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</si>
  <si>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</si>
  <si>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</si>
  <si>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</si>
  <si>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</si>
  <si>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</si>
  <si>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</si>
  <si>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</si>
  <si>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</si>
  <si>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</si>
  <si>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</si>
  <si>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</si>
  <si>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</si>
  <si>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</si>
  <si>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</si>
  <si>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</si>
  <si>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</si>
  <si>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</si>
  <si>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</si>
  <si>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</si>
  <si>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</si>
  <si>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</si>
  <si>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</si>
  <si>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</si>
  <si>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</si>
  <si>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</si>
  <si>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</si>
  <si>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</si>
  <si>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</si>
  <si>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</si>
  <si>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</si>
  <si>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</si>
  <si>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</si>
  <si>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</si>
  <si>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</si>
  <si>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</si>
  <si>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</si>
  <si>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</si>
  <si>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</si>
  <si>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</si>
  <si>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</si>
  <si>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</si>
  <si>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</si>
  <si>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</si>
  <si>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</si>
  <si>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</si>
  <si>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</si>
  <si>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</si>
  <si>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</si>
  <si>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</si>
  <si>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</si>
  <si>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</si>
  <si>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</si>
  <si>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</si>
  <si>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</si>
  <si>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</si>
  <si>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</si>
  <si>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</si>
  <si>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</si>
  <si>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</si>
  <si>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</si>
  <si>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</si>
  <si>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</si>
  <si>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</si>
  <si>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</si>
  <si>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</si>
  <si>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</si>
  <si>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</si>
  <si>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</si>
  <si>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</si>
  <si>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</si>
  <si>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</si>
  <si>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</si>
  <si>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</si>
  <si>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</si>
  <si>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</si>
  <si>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</si>
  <si>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</si>
  <si>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</si>
  <si>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</si>
  <si>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</si>
  <si>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</si>
  <si>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</si>
  <si>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</si>
  <si>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</si>
  <si>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</si>
  <si>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</si>
  <si>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</si>
  <si>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</si>
  <si>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</si>
  <si>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</si>
  <si>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</si>
  <si>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</si>
  <si>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</si>
  <si>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</si>
  <si>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</si>
  <si>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</si>
  <si>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</si>
  <si>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</si>
  <si>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</si>
  <si>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</si>
  <si>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</si>
  <si>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</si>
  <si>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</si>
  <si>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</si>
  <si>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</si>
  <si>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</si>
  <si>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</si>
  <si>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</si>
  <si>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</si>
  <si>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</si>
  <si>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</si>
  <si>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</si>
  <si>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</si>
  <si>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</si>
  <si>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</si>
  <si>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</si>
  <si>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</si>
  <si>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</si>
  <si>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</si>
  <si>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</si>
  <si>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</si>
  <si>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</si>
  <si>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</si>
  <si>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</si>
  <si>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</si>
  <si>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</si>
  <si>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</si>
  <si>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</si>
  <si>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</si>
  <si>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</si>
  <si>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</si>
  <si>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</si>
  <si>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</si>
  <si>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</si>
  <si>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</si>
  <si>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</si>
  <si>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</si>
  <si>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</si>
  <si>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</si>
  <si>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</si>
  <si>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</si>
  <si>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</si>
  <si>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</si>
  <si>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</si>
  <si>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</si>
  <si>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</si>
  <si>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</si>
  <si>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</si>
  <si>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</si>
  <si>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</si>
  <si>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</si>
  <si>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</si>
  <si>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</si>
  <si>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</si>
  <si>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</si>
  <si>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</si>
  <si>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</si>
  <si>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</si>
  <si>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</si>
  <si>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</si>
  <si>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</si>
  <si>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</si>
  <si>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</si>
  <si>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</si>
  <si>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</si>
  <si>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</si>
  <si>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</si>
  <si>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</si>
  <si>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</si>
  <si>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</si>
  <si>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</si>
  <si>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</si>
  <si>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</si>
  <si>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</si>
  <si>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</si>
  <si>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</si>
  <si>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</si>
  <si>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</si>
  <si>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</si>
  <si>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</si>
  <si>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</si>
  <si>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</si>
  <si>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</si>
  <si>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</si>
  <si>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</si>
  <si>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</si>
  <si>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</si>
  <si>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</si>
  <si>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</si>
  <si>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</si>
  <si>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</si>
  <si>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</si>
  <si>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</si>
  <si>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</si>
  <si>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</si>
  <si>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</si>
  <si>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</si>
  <si>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</si>
  <si>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</si>
  <si>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</si>
  <si>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</si>
  <si>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</si>
  <si>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</si>
  <si>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</si>
  <si>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</si>
  <si>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</si>
  <si>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</si>
  <si>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</si>
  <si>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</si>
  <si>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</si>
  <si>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</si>
  <si>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</si>
  <si>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</si>
  <si>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</si>
  <si>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</si>
  <si>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</si>
  <si>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</si>
  <si>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</si>
  <si>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</si>
  <si>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</si>
  <si>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</si>
  <si>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</si>
  <si>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</si>
  <si>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</si>
  <si>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</si>
  <si>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</si>
  <si>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</si>
  <si>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</si>
  <si>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</si>
  <si>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</si>
  <si>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</si>
  <si>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</si>
  <si>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</si>
  <si>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</si>
  <si>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</si>
  <si>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</si>
  <si>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</si>
  <si>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</si>
  <si>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</si>
  <si>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</si>
  <si>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</si>
  <si>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</si>
  <si>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</si>
  <si>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</si>
  <si>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</si>
  <si>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</si>
  <si>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</si>
  <si>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</si>
  <si>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</si>
  <si>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</si>
  <si>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</si>
  <si>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</si>
  <si>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</si>
  <si>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</si>
  <si>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</si>
  <si>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</si>
  <si>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</si>
  <si>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</si>
  <si>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</si>
  <si>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</si>
  <si>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</si>
  <si>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</si>
  <si>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</si>
  <si>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</si>
  <si>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</si>
  <si>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</si>
  <si>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</si>
  <si>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</si>
  <si>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</si>
  <si>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</si>
  <si>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</si>
  <si>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</si>
  <si>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</si>
  <si>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</si>
  <si>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</si>
  <si>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</si>
  <si>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</si>
  <si>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</si>
  <si>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</si>
  <si>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</si>
  <si>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</si>
  <si>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</si>
  <si>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</si>
  <si>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</si>
  <si>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</si>
  <si>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</si>
  <si>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</si>
  <si>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</si>
  <si>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</si>
  <si>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</si>
  <si>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</si>
  <si>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</si>
  <si>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</si>
  <si>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</si>
  <si>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</si>
  <si>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</si>
  <si>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</si>
  <si>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</si>
  <si>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</si>
  <si>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</si>
  <si>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</si>
  <si>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</si>
  <si>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</si>
  <si>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</si>
  <si>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</si>
  <si>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</si>
  <si>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</si>
  <si>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</si>
  <si>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</si>
  <si>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</si>
  <si>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</si>
  <si>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</si>
  <si>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</si>
  <si>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</si>
  <si>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</si>
  <si>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</si>
  <si>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</si>
  <si>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</si>
  <si>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</si>
  <si>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</si>
  <si>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</si>
  <si>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</si>
  <si>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</si>
  <si>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</si>
  <si>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</si>
  <si>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</si>
  <si>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</si>
  <si>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</si>
  <si>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</si>
  <si>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</si>
  <si>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</si>
  <si>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</si>
  <si>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</si>
  <si>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</si>
  <si>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</si>
  <si>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</si>
  <si>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</si>
  <si>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</si>
  <si>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</si>
  <si>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</si>
  <si>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</si>
  <si>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</si>
  <si>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</si>
  <si>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</si>
  <si>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</si>
  <si>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</si>
  <si>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</si>
  <si>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</si>
  <si>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</si>
  <si>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</si>
  <si>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</si>
  <si>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</si>
  <si>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</si>
  <si>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</si>
  <si>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</si>
  <si>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</si>
  <si>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</si>
  <si>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</si>
  <si>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</si>
  <si>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</si>
  <si>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</si>
  <si>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</si>
  <si>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</si>
  <si>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</si>
  <si>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</si>
  <si>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</si>
  <si>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</si>
  <si>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</si>
  <si>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</si>
  <si>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</si>
  <si>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</si>
  <si>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</si>
  <si>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</si>
  <si>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</si>
  <si>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</si>
  <si>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</si>
  <si>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</si>
  <si>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</si>
  <si>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</si>
  <si>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</si>
  <si>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</si>
  <si>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</si>
  <si>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</si>
  <si>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</si>
  <si>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</si>
  <si>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</si>
  <si>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</si>
  <si>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</si>
  <si>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</si>
  <si>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</si>
  <si>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</si>
  <si>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</si>
  <si>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</si>
  <si>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</si>
  <si>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</si>
  <si>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</si>
  <si>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</si>
  <si>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</si>
  <si>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</si>
  <si>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</si>
  <si>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</si>
  <si>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</si>
  <si>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</si>
  <si>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</si>
  <si>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</si>
  <si>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</si>
  <si>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</si>
  <si>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</si>
  <si>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</si>
  <si>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</si>
  <si>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</si>
  <si>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</si>
  <si>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</si>
  <si>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</si>
  <si>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</si>
  <si>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</si>
  <si>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</si>
  <si>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</si>
  <si>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</si>
  <si>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</si>
  <si>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</si>
  <si>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</si>
  <si>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</si>
  <si>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</si>
  <si>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</si>
  <si>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</si>
  <si>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</si>
  <si>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</si>
  <si>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</si>
  <si>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</si>
  <si>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</si>
  <si>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</si>
  <si>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</si>
  <si>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</si>
  <si>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</si>
  <si>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</si>
  <si>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</si>
  <si>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</si>
  <si>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</si>
  <si>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</si>
  <si>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</si>
  <si>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</si>
  <si>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</si>
  <si>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</si>
  <si>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</si>
  <si>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</si>
  <si>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</si>
  <si>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</si>
  <si>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</si>
  <si>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</si>
  <si>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</si>
  <si>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</si>
  <si>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</si>
  <si>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</si>
  <si>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</si>
  <si>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</si>
  <si>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</si>
  <si>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</si>
  <si>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</si>
  <si>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</si>
  <si>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</si>
  <si>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</si>
  <si>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</si>
  <si>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</si>
  <si>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</si>
  <si>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</si>
  <si>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</si>
  <si>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</si>
  <si>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</si>
  <si>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</si>
  <si>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</si>
  <si>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</si>
  <si>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</si>
  <si>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</si>
  <si>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</si>
  <si>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</si>
  <si>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</si>
  <si>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</si>
  <si>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</si>
  <si>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</si>
  <si>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</si>
  <si>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</si>
  <si>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</si>
  <si>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</si>
  <si>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</si>
  <si>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</si>
  <si>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</si>
  <si>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</si>
  <si>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</si>
  <si>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</si>
  <si>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</si>
  <si>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</si>
  <si>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</si>
  <si>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</si>
  <si>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</si>
  <si>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</si>
  <si>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</si>
  <si>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</si>
  <si>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</si>
  <si>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</si>
  <si>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</si>
  <si>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</si>
  <si>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</si>
  <si>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</si>
  <si>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</si>
  <si>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</si>
  <si>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</si>
  <si>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</si>
  <si>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</si>
  <si>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</si>
  <si>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</si>
  <si>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</si>
  <si>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</si>
  <si>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</si>
  <si>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</si>
  <si>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</si>
  <si>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</si>
  <si>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</si>
  <si>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</si>
  <si>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</si>
  <si>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</si>
  <si>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</si>
  <si>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</si>
  <si>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</si>
  <si>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</si>
  <si>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</si>
  <si>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</si>
  <si>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</si>
  <si>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</si>
  <si>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</si>
  <si>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</si>
  <si>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</si>
  <si>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</si>
  <si>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</si>
  <si>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</si>
  <si>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</si>
  <si>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</si>
  <si>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</si>
  <si>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</si>
  <si>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</si>
  <si>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</si>
  <si>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</si>
  <si>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</si>
  <si>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</si>
  <si>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</si>
  <si>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</si>
  <si>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</si>
  <si>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</si>
  <si>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</si>
  <si>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</si>
  <si>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</si>
  <si>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</si>
  <si>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</si>
  <si>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</si>
  <si>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</si>
  <si>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</si>
  <si>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</si>
  <si>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</si>
  <si>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</si>
  <si>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</si>
  <si>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</si>
  <si>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</si>
  <si>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</si>
  <si>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</si>
  <si>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</si>
  <si>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</si>
  <si>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</si>
  <si>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</si>
  <si>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</si>
  <si>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</si>
  <si>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</si>
  <si>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</si>
  <si>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</si>
  <si>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</si>
  <si>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</si>
  <si>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</si>
  <si>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</si>
  <si>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</si>
  <si>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</si>
  <si>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</si>
  <si>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</si>
  <si>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</si>
  <si>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</si>
  <si>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</si>
  <si>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</si>
  <si>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</si>
  <si>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</si>
  <si>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</si>
  <si>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</si>
  <si>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</si>
  <si>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</si>
  <si>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</si>
  <si>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</si>
  <si>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</si>
  <si>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</si>
  <si>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</si>
  <si>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</si>
  <si>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</si>
  <si>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</si>
  <si>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</si>
  <si>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</si>
  <si>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</si>
  <si>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</si>
  <si>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</si>
  <si>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</si>
  <si>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</si>
  <si>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</si>
  <si>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</si>
  <si>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</si>
  <si>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</si>
  <si>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</si>
  <si>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</si>
  <si>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</si>
  <si>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</si>
  <si>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</si>
  <si>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</si>
  <si>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</si>
  <si>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</si>
  <si>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</si>
  <si>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</si>
  <si>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</si>
  <si>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</si>
  <si>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</si>
  <si>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</si>
  <si>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</si>
  <si>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</si>
  <si>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</si>
  <si>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</si>
  <si>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</si>
  <si>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</si>
  <si>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</si>
  <si>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</si>
  <si>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</si>
  <si>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</si>
  <si>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</si>
  <si>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</si>
  <si>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</si>
  <si>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</si>
  <si>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</si>
  <si>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</si>
  <si>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</si>
  <si>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</si>
  <si>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</si>
  <si>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</si>
  <si>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</si>
  <si>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</si>
  <si>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</si>
  <si>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</si>
  <si>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</si>
  <si>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</si>
  <si>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</si>
  <si>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</si>
  <si>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</si>
  <si>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</si>
  <si>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</si>
  <si>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</si>
  <si>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</si>
  <si>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</si>
  <si>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</si>
  <si>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</si>
  <si>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</si>
  <si>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</si>
  <si>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</si>
  <si>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</si>
  <si>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</si>
  <si>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</si>
  <si>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</si>
  <si>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</si>
  <si>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</si>
  <si>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</si>
  <si>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</si>
  <si>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</si>
  <si>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</si>
  <si>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</si>
  <si>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</si>
  <si>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</si>
  <si>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</si>
  <si>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</si>
  <si>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</si>
  <si>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</si>
  <si>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</si>
  <si>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</si>
  <si>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</si>
  <si>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</si>
  <si>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</si>
  <si>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</si>
  <si>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</si>
  <si>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</si>
  <si>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</si>
  <si>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</si>
  <si>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</si>
  <si>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</si>
  <si>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</si>
  <si>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</si>
  <si>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</si>
  <si>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</si>
  <si>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</si>
  <si>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</si>
  <si>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</si>
  <si>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</si>
  <si>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</si>
  <si>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</si>
  <si>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</si>
  <si>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</si>
  <si>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</si>
  <si>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</si>
  <si>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</si>
  <si>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</si>
  <si>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</si>
  <si>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</si>
  <si>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</si>
  <si>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</si>
  <si>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</si>
  <si>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</si>
  <si>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</si>
  <si>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</si>
  <si>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</si>
  <si>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</si>
  <si>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</si>
  <si>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</si>
  <si>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</si>
  <si>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</si>
  <si>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</si>
  <si>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</si>
  <si>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</si>
  <si>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</si>
  <si>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</si>
  <si>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</si>
  <si>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</si>
  <si>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</si>
  <si>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</si>
  <si>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</si>
  <si>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</si>
  <si>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</si>
  <si>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</si>
  <si>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</si>
  <si>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</si>
  <si>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</si>
  <si>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</si>
  <si>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</si>
  <si>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</si>
  <si>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</si>
  <si>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</si>
  <si>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</si>
  <si>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</si>
  <si>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</si>
  <si>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</si>
  <si>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</si>
  <si>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</si>
  <si>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</si>
  <si>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</si>
  <si>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</si>
  <si>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</si>
  <si>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</si>
  <si>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</si>
  <si>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</si>
  <si>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</si>
  <si>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</si>
  <si>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</si>
  <si>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</si>
  <si>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</si>
  <si>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</si>
  <si>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</si>
  <si>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</si>
  <si>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</si>
  <si>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</si>
  <si>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</si>
  <si>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</si>
  <si>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</si>
  <si>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</si>
  <si>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</si>
  <si>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</si>
  <si>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</si>
  <si>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</si>
  <si>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</si>
  <si>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</si>
  <si>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</si>
  <si>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</si>
  <si>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</si>
  <si>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</si>
  <si>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</si>
  <si>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</si>
  <si>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</si>
  <si>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</si>
  <si>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</si>
  <si>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</si>
  <si>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</si>
  <si>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</si>
  <si>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</si>
  <si>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</si>
  <si>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</si>
  <si>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</si>
  <si>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</si>
  <si>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</si>
  <si>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</si>
  <si>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</si>
  <si>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</si>
  <si>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</si>
  <si>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</si>
  <si>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</si>
  <si>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</si>
  <si>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</si>
  <si>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</si>
  <si>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</si>
  <si>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</si>
  <si>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</si>
  <si>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</si>
  <si>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</si>
  <si>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</si>
  <si>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</si>
  <si>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</si>
  <si>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</si>
  <si>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</si>
  <si>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</si>
  <si>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</si>
  <si>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</si>
  <si>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</si>
  <si>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</si>
  <si>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</si>
  <si>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</si>
  <si>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</si>
  <si>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</si>
  <si>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</si>
  <si>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</si>
  <si>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</si>
  <si>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</si>
  <si>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</si>
  <si>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</si>
  <si>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</si>
  <si>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</si>
  <si>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</si>
  <si>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</si>
  <si>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</si>
  <si>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</si>
  <si>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</si>
  <si>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</si>
  <si>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</si>
  <si>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</si>
  <si>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</si>
  <si>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</si>
  <si>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</si>
  <si>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</si>
  <si>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</si>
  <si>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</si>
  <si>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</si>
  <si>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</si>
  <si>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</si>
  <si>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</si>
  <si>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</si>
  <si>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</si>
  <si>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</si>
  <si>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</si>
  <si>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</si>
  <si>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</si>
  <si>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</si>
  <si>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</si>
  <si>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</si>
  <si>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</si>
  <si>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</si>
  <si>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</si>
  <si>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</si>
  <si>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</si>
  <si>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</si>
  <si>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</si>
  <si>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</si>
  <si>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</si>
  <si>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</si>
  <si>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</si>
  <si>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</si>
  <si>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</si>
  <si>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</si>
  <si>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</si>
  <si>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</si>
  <si>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</si>
  <si>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</si>
  <si>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</si>
  <si>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</si>
  <si>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</si>
  <si>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</si>
  <si>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</si>
  <si>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</si>
  <si>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</si>
  <si>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</si>
  <si>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</si>
  <si>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</si>
  <si>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</si>
  <si>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</si>
  <si>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</si>
  <si>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</si>
  <si>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</si>
  <si>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</si>
  <si>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</si>
  <si>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</si>
  <si>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</si>
  <si>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</si>
  <si>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</si>
  <si>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</si>
  <si>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</si>
  <si>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</si>
  <si>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</si>
  <si>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</si>
  <si>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</si>
  <si>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</si>
  <si>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</si>
  <si>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</si>
  <si>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</si>
  <si>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</si>
  <si>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</si>
  <si>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</si>
  <si>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</si>
  <si>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</si>
  <si>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</si>
  <si>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</si>
  <si>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</si>
  <si>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</si>
  <si>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</si>
  <si>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</si>
  <si>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</si>
  <si>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</si>
  <si>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</si>
  <si>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</si>
  <si>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</si>
  <si>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</si>
  <si>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</si>
  <si>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</si>
  <si>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</si>
  <si>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</si>
  <si>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</si>
  <si>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</si>
  <si>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</si>
  <si>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</si>
  <si>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</si>
  <si>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</si>
  <si>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</si>
  <si>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</si>
  <si>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</si>
  <si>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</si>
  <si>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</si>
  <si>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</si>
  <si>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</si>
  <si>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</si>
  <si>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</si>
  <si>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</si>
  <si>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</si>
  <si>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</si>
  <si>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</si>
  <si>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</si>
  <si>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</si>
  <si>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</si>
  <si>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</si>
  <si>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</si>
  <si>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</si>
  <si>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</si>
  <si>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</si>
  <si>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</si>
  <si>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</si>
  <si>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</si>
  <si>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</si>
  <si>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</si>
  <si>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</si>
  <si>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</si>
  <si>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</si>
  <si>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</si>
  <si>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</si>
  <si>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</si>
  <si>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</si>
  <si>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</si>
  <si>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</si>
  <si>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</si>
  <si>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</si>
  <si>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</si>
  <si>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</si>
  <si>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</si>
  <si>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</si>
  <si>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</si>
  <si>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</si>
  <si>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</si>
  <si>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</si>
  <si>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</si>
  <si>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</si>
  <si>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</si>
  <si>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</si>
  <si>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</si>
  <si>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</si>
  <si>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</si>
  <si>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</si>
  <si>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</si>
  <si>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</si>
  <si>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</si>
  <si>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</si>
  <si>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</si>
  <si>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</si>
  <si>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</si>
  <si>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</si>
  <si>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</si>
  <si>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</si>
  <si>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</si>
  <si>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</si>
  <si>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</si>
  <si>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</si>
  <si>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</si>
  <si>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</si>
  <si>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</si>
  <si>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</si>
  <si>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</si>
  <si>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</si>
  <si>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</si>
  <si>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</si>
  <si>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</si>
  <si>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</si>
  <si>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</si>
  <si>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</si>
  <si>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</si>
  <si>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</si>
  <si>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</si>
  <si>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</si>
  <si>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</si>
  <si>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</si>
  <si>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</si>
  <si>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</si>
  <si>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</si>
  <si>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</si>
  <si>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</si>
  <si>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</si>
  <si>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</si>
  <si>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</si>
  <si>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</si>
  <si>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</si>
  <si>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</si>
  <si>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</si>
  <si>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</si>
  <si>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</si>
  <si>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</si>
  <si>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</si>
  <si>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</si>
  <si>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</si>
  <si>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</si>
  <si>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</si>
  <si>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</si>
  <si>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</si>
  <si>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</si>
  <si>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</si>
  <si>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</si>
  <si>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</si>
  <si>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</si>
  <si>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</si>
  <si>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</si>
  <si>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</si>
  <si>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</si>
  <si>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</si>
  <si>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</si>
  <si>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</si>
  <si>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</si>
  <si>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</si>
  <si>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</si>
  <si>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</si>
  <si>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</si>
  <si>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</si>
  <si>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</si>
  <si>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</si>
  <si>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</si>
  <si>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</si>
  <si>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</si>
  <si>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</si>
  <si>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</si>
  <si>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</si>
  <si>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</si>
  <si>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</si>
  <si>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</si>
  <si>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</si>
  <si>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</si>
  <si>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</si>
  <si>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</si>
  <si>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</si>
  <si>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</si>
  <si>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</si>
  <si>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</si>
  <si>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</si>
  <si>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</si>
  <si>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</si>
  <si>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</si>
  <si>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</si>
  <si>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</si>
  <si>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</si>
  <si>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</si>
  <si>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</si>
  <si>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</si>
  <si>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</si>
  <si>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</si>
  <si>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</si>
  <si>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</si>
  <si>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</si>
  <si>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</si>
  <si>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</si>
  <si>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</si>
  <si>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</si>
  <si>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</si>
  <si>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</si>
  <si>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</si>
  <si>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</si>
  <si>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</si>
  <si>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</si>
  <si>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</si>
  <si>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</si>
  <si>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</si>
  <si>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</si>
  <si>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</si>
  <si>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</si>
  <si>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</si>
  <si>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</si>
  <si>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</si>
  <si>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</si>
  <si>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</si>
  <si>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</si>
  <si>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</si>
  <si>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</si>
  <si>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</si>
  <si>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</si>
  <si>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</si>
  <si>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</si>
  <si>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</si>
  <si>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</si>
  <si>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</si>
  <si>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</si>
  <si>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</si>
  <si>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</si>
  <si>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</si>
  <si>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</si>
  <si>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</si>
  <si>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</si>
  <si>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</si>
  <si>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</si>
  <si>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</si>
  <si>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</si>
  <si>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</si>
  <si>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</si>
  <si>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</si>
  <si>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</si>
  <si>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</si>
  <si>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</si>
  <si>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</si>
  <si>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</si>
  <si>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</si>
  <si>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</si>
  <si>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</si>
  <si>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</si>
  <si>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</si>
  <si>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</si>
  <si>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</si>
  <si>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</si>
  <si>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</si>
  <si>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</si>
  <si>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</si>
  <si>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</si>
  <si>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</si>
  <si>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</si>
  <si>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</si>
  <si>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</si>
  <si>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</si>
  <si>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</si>
  <si>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</si>
  <si>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</si>
  <si>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</si>
  <si>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</si>
  <si>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</si>
  <si>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</si>
  <si>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</si>
  <si>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</si>
  <si>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</si>
  <si>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</si>
  <si>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</si>
  <si>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</si>
  <si>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</si>
  <si>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</si>
  <si>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</si>
  <si>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</si>
  <si>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</si>
  <si>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</si>
  <si>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</si>
  <si>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</si>
  <si>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</si>
  <si>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</si>
  <si>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</si>
  <si>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</si>
  <si>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</si>
  <si>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</si>
  <si>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</si>
  <si>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</si>
  <si>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</si>
  <si>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</si>
  <si>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</si>
  <si>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</si>
  <si>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</si>
  <si>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</si>
  <si>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</si>
  <si>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</si>
  <si>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</si>
  <si>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</si>
  <si>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</si>
  <si>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</si>
  <si>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</si>
  <si>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</si>
  <si>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</si>
  <si>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</si>
  <si>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</si>
  <si>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</si>
  <si>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</si>
  <si>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</si>
  <si>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</si>
  <si>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</si>
  <si>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</si>
  <si>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</si>
  <si>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</si>
  <si>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</si>
  <si>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</si>
  <si>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</si>
  <si>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</si>
  <si>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</si>
  <si>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</si>
  <si>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</si>
  <si>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</si>
  <si>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</si>
  <si>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</si>
  <si>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</si>
  <si>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</si>
  <si>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</si>
  <si>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</si>
  <si>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</si>
  <si>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</si>
  <si>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</si>
  <si>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</si>
  <si>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</si>
  <si>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</si>
  <si>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</si>
  <si>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</si>
  <si>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</si>
  <si>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</si>
  <si>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</si>
  <si>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</si>
  <si>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</si>
  <si>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</si>
  <si>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</si>
  <si>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</si>
  <si>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</si>
  <si>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</si>
  <si>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</si>
  <si>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</si>
  <si>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</si>
  <si>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</si>
  <si>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</si>
  <si>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</si>
  <si>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</si>
  <si>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</si>
  <si>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</si>
  <si>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</si>
  <si>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</si>
  <si>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</si>
  <si>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</si>
  <si>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</si>
  <si>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</si>
  <si>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</si>
  <si>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</si>
  <si>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</si>
  <si>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</si>
  <si>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</si>
  <si>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</si>
  <si>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</si>
  <si>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</si>
  <si>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</si>
  <si>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</si>
  <si>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</si>
  <si>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</si>
  <si>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</si>
  <si>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</si>
  <si>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</si>
  <si>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</si>
  <si>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</si>
  <si>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</si>
  <si>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</si>
  <si>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</si>
  <si>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</si>
  <si>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</si>
  <si>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</si>
  <si>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</si>
  <si>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</si>
  <si>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</si>
  <si>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</si>
  <si>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</si>
  <si>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</si>
  <si>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</si>
  <si>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</si>
  <si>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</si>
  <si>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</si>
  <si>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</si>
  <si>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</si>
  <si>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</si>
  <si>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</si>
  <si>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</si>
  <si>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</si>
  <si>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</si>
  <si>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</si>
  <si>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</si>
  <si>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</si>
  <si>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</si>
  <si>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</si>
  <si>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</si>
  <si>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</si>
  <si>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</si>
  <si>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</si>
  <si>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</si>
  <si>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</si>
  <si>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</si>
  <si>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</si>
  <si>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</si>
  <si>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</si>
  <si>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</si>
  <si>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</si>
  <si>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</si>
  <si>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</si>
  <si>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</si>
  <si>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</si>
  <si>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</si>
  <si>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</si>
  <si>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</si>
  <si>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</si>
  <si>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</si>
  <si>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</si>
  <si>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</si>
  <si>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</si>
  <si>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</si>
  <si>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</si>
  <si>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</si>
  <si>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</si>
  <si>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</si>
  <si>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</si>
  <si>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</si>
  <si>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</si>
  <si>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</si>
  <si>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</si>
  <si>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</si>
  <si>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</si>
  <si>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</si>
  <si>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</si>
  <si>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</si>
  <si>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</si>
  <si>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</si>
  <si>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</si>
  <si>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</si>
  <si>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</si>
  <si>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</si>
  <si>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</si>
  <si>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</si>
  <si>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</si>
  <si>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</si>
  <si>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</si>
  <si>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</si>
  <si>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</si>
  <si>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</si>
  <si>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</si>
  <si>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</si>
  <si>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</si>
  <si>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</si>
  <si>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</si>
  <si>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</si>
  <si>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</si>
  <si>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</si>
  <si>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</si>
  <si>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</si>
  <si>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</si>
  <si>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</si>
  <si>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</si>
  <si>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</si>
  <si>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</si>
  <si>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</si>
  <si>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</si>
  <si>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</si>
  <si>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</si>
  <si>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</si>
  <si>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</si>
  <si>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</si>
  <si>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</si>
  <si>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</si>
  <si>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</si>
  <si>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</si>
  <si>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</si>
  <si>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</si>
  <si>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</si>
  <si>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</si>
  <si>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</si>
  <si>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</si>
  <si>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</si>
  <si>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</si>
  <si>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</si>
  <si>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</si>
  <si>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</si>
  <si>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</si>
  <si>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</si>
  <si>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</si>
  <si>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</si>
  <si>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</si>
  <si>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</si>
  <si>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</si>
  <si>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</si>
  <si>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</si>
  <si>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</si>
  <si>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</si>
  <si>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</si>
  <si>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</si>
  <si>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</si>
  <si>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</si>
  <si>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</si>
  <si>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</si>
  <si>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</si>
  <si>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</si>
  <si>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</si>
  <si>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</si>
  <si>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</si>
  <si>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</si>
  <si>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</si>
  <si>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</si>
  <si>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</si>
  <si>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</si>
  <si>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</si>
  <si>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</si>
  <si>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</si>
  <si>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</si>
  <si>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</si>
  <si>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</si>
  <si>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</si>
  <si>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</si>
  <si>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</si>
  <si>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</si>
  <si>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</si>
  <si>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</si>
  <si>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</si>
  <si>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</si>
  <si>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</si>
  <si>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</si>
  <si>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</si>
  <si>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</si>
  <si>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</si>
  <si>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</si>
  <si>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</si>
  <si>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</si>
  <si>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</si>
  <si>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</si>
  <si>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</si>
  <si>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</si>
  <si>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</si>
  <si>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</si>
  <si>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</si>
  <si>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</si>
  <si>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</si>
  <si>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</si>
  <si>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</si>
  <si>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</si>
  <si>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</si>
  <si>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</si>
  <si>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</si>
  <si>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</si>
  <si>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</si>
  <si>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</si>
  <si>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</si>
  <si>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</si>
  <si>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</si>
  <si>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</si>
  <si>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</si>
  <si>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</si>
  <si>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</si>
  <si>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</si>
  <si>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</si>
  <si>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</si>
  <si>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</si>
  <si>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</si>
  <si>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</si>
  <si>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</si>
  <si>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</si>
  <si>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</si>
  <si>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</si>
  <si>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</si>
  <si>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</si>
  <si>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</si>
  <si>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</si>
  <si>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</si>
  <si>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</si>
  <si>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</si>
  <si>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</si>
  <si>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</si>
  <si>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</si>
  <si>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</si>
  <si>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</si>
  <si>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</si>
  <si>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</si>
  <si>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</si>
  <si>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</si>
  <si>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</si>
  <si>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</si>
  <si>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</si>
  <si>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</si>
  <si>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</si>
  <si>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</si>
  <si>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</si>
  <si>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</si>
  <si>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</si>
  <si>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</si>
  <si>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</si>
  <si>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</si>
  <si>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</si>
  <si>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</si>
  <si>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</si>
  <si>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</si>
  <si>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</si>
  <si>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</si>
  <si>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</si>
  <si>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</si>
  <si>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</si>
  <si>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</si>
  <si>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</si>
  <si>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</si>
  <si>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</si>
  <si>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</si>
  <si>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</si>
  <si>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</si>
  <si>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</si>
  <si>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</si>
  <si>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</si>
  <si>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</si>
  <si>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</si>
  <si>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</si>
  <si>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</si>
  <si>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</si>
  <si>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</si>
  <si>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</si>
  <si>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</si>
  <si>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</si>
  <si>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</si>
  <si>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</si>
  <si>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</si>
  <si>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</si>
  <si>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</si>
  <si>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</si>
  <si>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</si>
  <si>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</si>
  <si>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</si>
  <si>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</si>
  <si>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</si>
  <si>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</si>
  <si>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</si>
  <si>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</si>
  <si>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</si>
  <si>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</si>
  <si>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</si>
  <si>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</si>
  <si>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</si>
  <si>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</si>
  <si>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</si>
  <si>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</si>
  <si>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</si>
  <si>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</si>
  <si>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</si>
  <si>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</si>
  <si>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</si>
  <si>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</si>
  <si>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</si>
  <si>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</si>
  <si>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</si>
  <si>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</si>
  <si>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</si>
  <si>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</si>
  <si>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</si>
  <si>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</si>
  <si>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</si>
  <si>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</si>
  <si>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</si>
  <si>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</si>
  <si>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</si>
  <si>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</si>
  <si>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</si>
  <si>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</si>
  <si>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</si>
  <si>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</si>
  <si>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</si>
  <si>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</si>
  <si>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</si>
  <si>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</si>
  <si>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</si>
  <si>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</si>
  <si>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</si>
  <si>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</si>
  <si>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</si>
  <si>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</si>
  <si>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</si>
  <si>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</si>
  <si>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</si>
  <si>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</si>
  <si>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</si>
  <si>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</si>
  <si>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</si>
  <si>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</si>
  <si>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</si>
  <si>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</si>
  <si>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</si>
  <si>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</si>
  <si>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</si>
  <si>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</si>
  <si>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</si>
  <si>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</si>
  <si>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</si>
  <si>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</si>
  <si>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</si>
  <si>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</si>
  <si>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</si>
  <si>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</si>
  <si>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</si>
  <si>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</si>
  <si>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</si>
  <si>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</si>
  <si>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</si>
  <si>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</si>
  <si>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</si>
  <si>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</si>
  <si>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</si>
  <si>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</si>
  <si>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</si>
  <si>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</si>
  <si>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</si>
  <si>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</si>
  <si>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</si>
  <si>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</si>
  <si>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</si>
  <si>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</si>
  <si>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</si>
  <si>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</si>
  <si>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</si>
  <si>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</si>
  <si>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</si>
  <si>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</si>
  <si>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</si>
  <si>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</si>
  <si>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</si>
  <si>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</si>
  <si>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</si>
  <si>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</si>
  <si>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</si>
  <si>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</si>
  <si>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</si>
  <si>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</si>
  <si>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</si>
  <si>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</si>
  <si>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</si>
  <si>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</si>
  <si>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</si>
  <si>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</si>
  <si>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</si>
  <si>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</si>
  <si>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</si>
  <si>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</si>
  <si>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</si>
  <si>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</si>
  <si>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</si>
  <si>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</si>
  <si>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</si>
  <si>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</si>
  <si>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</si>
  <si>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</si>
  <si>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</si>
  <si>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</si>
  <si>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</si>
  <si>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</si>
  <si>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</si>
  <si>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</si>
  <si>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</si>
  <si>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</si>
  <si>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</si>
  <si>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</si>
  <si>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</si>
  <si>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</si>
  <si>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</si>
  <si>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</si>
  <si>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</si>
  <si>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</si>
  <si>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</si>
  <si>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</si>
  <si>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</si>
  <si>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</si>
  <si>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</si>
  <si>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</si>
  <si>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</si>
  <si>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</si>
  <si>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</si>
  <si>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</si>
  <si>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</si>
  <si>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</si>
  <si>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</si>
  <si>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</si>
  <si>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</si>
  <si>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</si>
  <si>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</si>
  <si>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</si>
  <si>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</si>
  <si>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</si>
  <si>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</si>
  <si>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</si>
  <si>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</si>
  <si>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</si>
  <si>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</si>
  <si>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</si>
  <si>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</si>
  <si>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</si>
  <si>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</si>
  <si>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</si>
  <si>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</si>
  <si>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</si>
  <si>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</si>
  <si>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</si>
  <si>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</si>
  <si>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</si>
  <si>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</si>
  <si>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</si>
  <si>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</si>
  <si>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</si>
  <si>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</si>
  <si>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</si>
  <si>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</si>
  <si>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</si>
  <si>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</si>
  <si>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</si>
  <si>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</si>
  <si>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</si>
  <si>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</si>
  <si>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</si>
  <si>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</si>
  <si>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</si>
  <si>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</si>
  <si>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</si>
  <si>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</si>
  <si>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</si>
  <si>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</si>
  <si>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</si>
  <si>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</si>
  <si>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</si>
  <si>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</si>
  <si>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</si>
  <si>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</si>
  <si>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</si>
  <si>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</si>
  <si>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</si>
  <si>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</si>
  <si>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</si>
  <si>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</si>
  <si>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</si>
  <si>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</si>
  <si>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</si>
  <si>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</si>
  <si>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</si>
  <si>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</si>
  <si>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</si>
  <si>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</si>
  <si>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</si>
  <si>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</si>
  <si>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</si>
  <si>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</si>
  <si>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</si>
  <si>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</si>
  <si>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</si>
  <si>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</si>
  <si>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</si>
  <si>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</si>
  <si>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</si>
  <si>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</si>
  <si>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</si>
  <si>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</si>
  <si>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</si>
  <si>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</si>
  <si>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</si>
  <si>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</si>
  <si>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</si>
  <si>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</si>
  <si>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</si>
  <si>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</si>
  <si>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</si>
  <si>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</si>
  <si>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</si>
  <si>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</si>
  <si>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</si>
  <si>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</si>
  <si>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</si>
  <si>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</si>
  <si>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</si>
  <si>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</si>
  <si>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</si>
  <si>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</si>
  <si>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</si>
  <si>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</si>
  <si>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</si>
  <si>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</si>
  <si>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</si>
  <si>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</si>
  <si>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</si>
  <si>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</si>
  <si>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</si>
  <si>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</si>
  <si>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</si>
  <si>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</si>
  <si>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</si>
  <si>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</si>
  <si>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</si>
  <si>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</si>
  <si>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</si>
  <si>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</si>
  <si>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</si>
  <si>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</si>
  <si>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</si>
  <si>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</si>
  <si>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</si>
  <si>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</si>
  <si>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</si>
  <si>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</si>
  <si>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</si>
  <si>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</si>
  <si>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</si>
  <si>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</si>
  <si>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</si>
  <si>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</si>
  <si>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</si>
  <si>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</si>
  <si>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</si>
  <si>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</si>
  <si>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</si>
  <si>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</si>
  <si>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</si>
  <si>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</si>
  <si>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</si>
  <si>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</si>
  <si>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</si>
  <si>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</si>
  <si>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</si>
  <si>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</si>
  <si>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</si>
  <si>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</si>
  <si>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</si>
  <si>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</si>
  <si>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</si>
  <si>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</si>
  <si>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</si>
  <si>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</si>
  <si>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</si>
  <si>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</si>
  <si>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</si>
  <si>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</si>
  <si>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</si>
  <si>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</si>
  <si>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</si>
  <si>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</si>
  <si>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</si>
  <si>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</si>
  <si>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</si>
  <si>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</si>
  <si>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</si>
  <si>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</si>
  <si>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</si>
  <si>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</si>
  <si>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</si>
  <si>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</si>
  <si>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</si>
  <si>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</si>
  <si>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</si>
  <si>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</si>
  <si>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</si>
  <si>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</si>
  <si>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</si>
  <si>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</si>
  <si>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</si>
  <si>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</si>
  <si>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</si>
  <si>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</si>
  <si>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</si>
  <si>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</si>
  <si>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</si>
  <si>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</si>
  <si>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</si>
  <si>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</si>
  <si>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</si>
  <si>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</si>
  <si>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</si>
  <si>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</si>
  <si>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</si>
  <si>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</si>
  <si>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</si>
  <si>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</si>
  <si>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</si>
  <si>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</si>
  <si>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</si>
  <si>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</si>
  <si>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</si>
  <si>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</si>
  <si>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</si>
  <si>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</si>
  <si>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</si>
  <si>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</si>
  <si>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</si>
  <si>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</si>
  <si>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</si>
  <si>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</si>
  <si>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</si>
  <si>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</si>
  <si>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</si>
  <si>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</si>
  <si>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</si>
  <si>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</si>
  <si>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</si>
  <si>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</si>
  <si>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</si>
  <si>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</si>
  <si>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</si>
  <si>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</si>
  <si>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</si>
  <si>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</si>
  <si>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</si>
  <si>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</si>
  <si>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</si>
  <si>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</si>
  <si>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</si>
  <si>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</si>
  <si>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</si>
  <si>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</si>
  <si>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</si>
  <si>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</si>
  <si>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</si>
  <si>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</si>
  <si>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</si>
  <si>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</si>
  <si>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</si>
  <si>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</si>
  <si>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</si>
  <si>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</si>
  <si>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</si>
  <si>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</si>
  <si>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</si>
  <si>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</si>
  <si>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</si>
  <si>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</si>
  <si>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</si>
  <si>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</si>
  <si>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</si>
  <si>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</si>
  <si>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</si>
  <si>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</si>
  <si>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</si>
  <si>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</si>
  <si>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</si>
  <si>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</si>
  <si>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</si>
  <si>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</si>
  <si>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</si>
  <si>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</si>
  <si>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</si>
  <si>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</si>
  <si>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</si>
  <si>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</si>
  <si>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</si>
  <si>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</si>
  <si>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</si>
  <si>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</si>
  <si>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</si>
  <si>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</si>
  <si>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</si>
  <si>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</si>
  <si>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</si>
  <si>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</si>
  <si>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</si>
  <si>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</si>
  <si>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</si>
  <si>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</si>
  <si>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</si>
  <si>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</si>
  <si>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</si>
  <si>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</si>
  <si>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</si>
  <si>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</si>
  <si>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</si>
  <si>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</si>
  <si>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</si>
  <si>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</si>
  <si>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</si>
  <si>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</si>
  <si>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</si>
  <si>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</si>
  <si>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</si>
  <si>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</si>
  <si>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</si>
  <si>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</si>
  <si>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</si>
  <si>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</si>
  <si>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</si>
  <si>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</si>
  <si>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</si>
  <si>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</si>
  <si>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</si>
  <si>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</si>
  <si>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</si>
  <si>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</si>
  <si>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</si>
  <si>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</si>
  <si>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</si>
  <si>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</si>
  <si>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</si>
  <si>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</si>
  <si>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</si>
  <si>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</si>
  <si>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</si>
  <si>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</si>
  <si>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</si>
  <si>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</si>
  <si>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</si>
  <si>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</si>
  <si>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</si>
  <si>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</si>
  <si>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</si>
  <si>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</si>
  <si>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</si>
  <si>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</si>
  <si>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</si>
  <si>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</si>
  <si>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</si>
  <si>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</si>
  <si>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</si>
  <si>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</si>
  <si>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</si>
  <si>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</si>
  <si>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</si>
  <si>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</si>
  <si>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</si>
  <si>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</si>
  <si>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</si>
  <si>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</si>
  <si>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</si>
  <si>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</si>
  <si>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</si>
  <si>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</si>
  <si>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</si>
  <si>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</si>
  <si>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</si>
  <si>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</si>
  <si>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</si>
  <si>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</si>
  <si>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</si>
  <si>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</si>
  <si>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</si>
  <si>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</si>
  <si>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</si>
  <si>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</si>
  <si>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</si>
  <si>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</si>
  <si>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</si>
  <si>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</si>
  <si>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</si>
  <si>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</si>
  <si>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</si>
  <si>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</si>
  <si>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</si>
  <si>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</si>
  <si>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</si>
  <si>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</si>
  <si>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</si>
  <si>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</si>
  <si>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</si>
  <si>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</si>
  <si>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</si>
  <si>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</si>
  <si>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</si>
  <si>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</si>
  <si>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</si>
  <si>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</si>
  <si>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</si>
  <si>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</si>
  <si>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</si>
  <si>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</si>
  <si>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</si>
  <si>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</si>
  <si>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</si>
  <si>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</si>
  <si>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</si>
  <si>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</si>
  <si>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</si>
  <si>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</si>
  <si>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</si>
  <si>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</si>
  <si>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</si>
  <si>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</si>
  <si>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</si>
  <si>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</si>
  <si>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</si>
  <si>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</si>
  <si>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</si>
  <si>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</si>
  <si>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</si>
  <si>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</si>
  <si>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</si>
  <si>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</si>
  <si>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</si>
  <si>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</si>
  <si>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</si>
  <si>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</si>
  <si>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</si>
  <si>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</si>
  <si>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</si>
  <si>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</si>
  <si>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</si>
  <si>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</si>
  <si>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</si>
  <si>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</si>
  <si>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</si>
  <si>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</si>
  <si>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</si>
  <si>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</si>
  <si>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</si>
  <si>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</si>
  <si>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</si>
  <si>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</si>
  <si>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</si>
  <si>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</si>
  <si>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</si>
  <si>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</si>
  <si>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</si>
  <si>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</si>
  <si>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</si>
  <si>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</si>
  <si>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</si>
  <si>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</si>
  <si>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</si>
  <si>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</si>
  <si>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</si>
  <si>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</si>
  <si>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</si>
  <si>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</si>
  <si>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</si>
  <si>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</si>
  <si>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</si>
  <si>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</si>
  <si>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</si>
  <si>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</si>
  <si>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</si>
  <si>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</si>
  <si>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</si>
  <si>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</si>
  <si>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</si>
  <si>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</si>
  <si>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</si>
  <si>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</si>
  <si>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</si>
  <si>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</si>
  <si>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</si>
  <si>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</si>
  <si>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</si>
  <si>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</si>
  <si>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</si>
  <si>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</si>
  <si>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</si>
  <si>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</si>
  <si>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</si>
  <si>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</si>
  <si>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</si>
  <si>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</si>
  <si>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</si>
  <si>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</si>
  <si>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</si>
  <si>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</si>
  <si>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</si>
  <si>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</si>
  <si>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</si>
  <si>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</si>
  <si>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</si>
  <si>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</si>
  <si>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</si>
  <si>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</si>
  <si>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</si>
  <si>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</si>
  <si>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</si>
  <si>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</si>
  <si>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</si>
  <si>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</si>
  <si>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</si>
  <si>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</si>
  <si>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</si>
  <si>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</si>
  <si>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</si>
  <si>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</si>
  <si>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</si>
  <si>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</si>
  <si>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</si>
  <si>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</si>
  <si>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</si>
  <si>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</si>
  <si>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</si>
  <si>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</si>
  <si>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</si>
  <si>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</si>
  <si>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</si>
  <si>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</si>
  <si>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</si>
  <si>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</si>
  <si>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</si>
  <si>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</si>
  <si>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</si>
  <si>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</si>
  <si>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</si>
  <si>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</si>
  <si>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</si>
  <si>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</si>
  <si>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</si>
  <si>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</si>
  <si>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</si>
  <si>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</si>
  <si>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</si>
  <si>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</si>
  <si>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</si>
  <si>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</si>
  <si>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</si>
  <si>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</si>
  <si>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</si>
  <si>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</si>
  <si>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</si>
  <si>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</si>
  <si>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</si>
  <si>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</si>
  <si>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</si>
  <si>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</si>
  <si>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</si>
  <si>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</si>
  <si>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</si>
  <si>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</si>
  <si>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</si>
  <si>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</si>
  <si>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</si>
  <si>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</si>
  <si>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</si>
  <si>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</si>
  <si>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</si>
  <si>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</si>
  <si>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</si>
  <si>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</si>
  <si>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</si>
  <si>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</si>
  <si>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</si>
  <si>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</si>
  <si>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</si>
  <si>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</si>
  <si>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</si>
  <si>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</si>
  <si>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</si>
  <si>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</si>
  <si>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</si>
  <si>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</si>
  <si>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</si>
  <si>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</si>
  <si>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</si>
  <si>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</si>
  <si>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</si>
  <si>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</si>
  <si>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</si>
  <si>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</si>
  <si>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</si>
  <si>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</si>
  <si>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</si>
  <si>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</si>
  <si>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</si>
  <si>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</si>
  <si>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</si>
  <si>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</si>
  <si>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</si>
  <si>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</si>
  <si>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</si>
  <si>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</si>
  <si>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</si>
  <si>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</si>
  <si>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</si>
  <si>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</si>
  <si>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</si>
  <si>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</si>
  <si>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</si>
  <si>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</si>
  <si>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</si>
  <si>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</si>
  <si>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</si>
  <si>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</si>
  <si>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</si>
  <si>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</si>
  <si>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</si>
  <si>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</si>
  <si>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</si>
  <si>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</si>
  <si>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</si>
  <si>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</si>
  <si>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</si>
  <si>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</si>
  <si>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</si>
  <si>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</si>
  <si>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</si>
  <si>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</si>
  <si>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</si>
  <si>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</si>
  <si>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</si>
  <si>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</si>
  <si>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</si>
  <si>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</si>
  <si>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</si>
  <si>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</si>
  <si>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</si>
  <si>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</si>
  <si>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</si>
  <si>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</si>
  <si>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</si>
  <si>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</si>
  <si>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</si>
  <si>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</si>
  <si>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</si>
  <si>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</si>
  <si>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</si>
  <si>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</si>
  <si>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</si>
  <si>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</si>
  <si>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</si>
  <si>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</si>
  <si>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</si>
  <si>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</si>
  <si>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</si>
  <si>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</si>
  <si>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</si>
  <si>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</si>
  <si>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</si>
  <si>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</si>
  <si>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</si>
  <si>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</si>
  <si>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</si>
  <si>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</si>
  <si>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</si>
  <si>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</si>
  <si>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</si>
  <si>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</si>
  <si>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</si>
  <si>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</si>
  <si>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</si>
  <si>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</si>
  <si>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</si>
  <si>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</si>
  <si>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</si>
  <si>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</si>
  <si>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</si>
  <si>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</si>
  <si>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</si>
  <si>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</si>
  <si>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</si>
  <si>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</si>
  <si>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</si>
  <si>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</si>
  <si>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</si>
  <si>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</si>
  <si>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</si>
  <si>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</si>
  <si>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</si>
  <si>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</si>
  <si>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</si>
  <si>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</si>
  <si>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</si>
  <si>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</si>
  <si>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</si>
  <si>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</si>
  <si>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</si>
  <si>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</si>
  <si>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</si>
  <si>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</si>
  <si>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</si>
  <si>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</si>
  <si>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</si>
  <si>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</si>
  <si>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</si>
  <si>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</si>
  <si>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</si>
  <si>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</si>
  <si>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</si>
  <si>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</si>
  <si>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</si>
  <si>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</si>
  <si>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</si>
  <si>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</si>
  <si>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</si>
  <si>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</si>
  <si>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</si>
  <si>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</si>
  <si>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</si>
  <si>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</si>
  <si>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</si>
  <si>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</si>
  <si>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</si>
  <si>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</si>
  <si>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</si>
  <si>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</si>
  <si>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</si>
  <si>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</si>
  <si>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</si>
  <si>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</si>
  <si>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</si>
  <si>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</si>
  <si>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</si>
  <si>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</si>
  <si>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</si>
  <si>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</si>
  <si>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</si>
  <si>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</si>
  <si>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</si>
  <si>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</si>
  <si>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</si>
  <si>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</si>
  <si>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</si>
  <si>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</si>
  <si>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</si>
  <si>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</si>
  <si>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</si>
  <si>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</si>
  <si>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</si>
  <si>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</si>
  <si>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</si>
  <si>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</si>
  <si>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</si>
  <si>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</si>
  <si>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</si>
  <si>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</si>
  <si>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</si>
  <si>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</si>
  <si>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</si>
  <si>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</si>
  <si>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</si>
  <si>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</si>
  <si>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</si>
  <si>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</si>
  <si>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</si>
  <si>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</si>
  <si>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</si>
  <si>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</si>
  <si>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</si>
  <si>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</si>
  <si>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</si>
  <si>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</si>
  <si>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</si>
  <si>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</si>
  <si>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</si>
  <si>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</si>
  <si>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</si>
  <si>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</si>
  <si>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</si>
  <si>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</si>
  <si>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</si>
  <si>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</si>
  <si>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</si>
  <si>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</si>
  <si>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</si>
  <si>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</si>
  <si>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</si>
  <si>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</si>
  <si>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</si>
  <si>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</si>
  <si>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</si>
  <si>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</si>
  <si>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</si>
  <si>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</si>
  <si>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</si>
  <si>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</si>
  <si>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</si>
  <si>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</si>
  <si>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</si>
  <si>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</si>
  <si>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</si>
  <si>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</si>
  <si>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</si>
  <si>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</si>
  <si>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</si>
  <si>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</si>
  <si>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</si>
  <si>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</si>
  <si>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</si>
  <si>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</si>
  <si>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</si>
  <si>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</si>
  <si>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</si>
  <si>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</si>
  <si>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</si>
  <si>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</si>
  <si>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</si>
  <si>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</si>
  <si>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</si>
  <si>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</si>
  <si>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</si>
  <si>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</si>
  <si>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</si>
  <si>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</si>
  <si>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</si>
  <si>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</si>
  <si>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</si>
  <si>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</si>
  <si>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</si>
  <si>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</si>
  <si>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</si>
  <si>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</si>
  <si>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</si>
  <si>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</si>
  <si>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</si>
  <si>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</si>
  <si>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</si>
  <si>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</si>
  <si>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</si>
  <si>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</si>
  <si>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</si>
  <si>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</si>
  <si>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</si>
  <si>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</si>
  <si>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</si>
  <si>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</si>
  <si>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</si>
  <si>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</si>
  <si>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</si>
  <si>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</si>
  <si>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</si>
  <si>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</si>
  <si>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</si>
  <si>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</si>
  <si>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</si>
  <si>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</si>
  <si>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</si>
  <si>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</si>
  <si>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</si>
  <si>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</si>
  <si>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</si>
  <si>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</si>
  <si>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</si>
  <si>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</si>
  <si>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</si>
  <si>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</si>
  <si>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</si>
  <si>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</si>
  <si>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</si>
  <si>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</si>
  <si>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</si>
  <si>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</si>
  <si>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</si>
  <si>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</si>
  <si>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</si>
  <si>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</si>
  <si>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</si>
  <si>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</si>
  <si>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</si>
  <si>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</si>
  <si>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</si>
  <si>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</si>
  <si>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</si>
  <si>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</si>
  <si>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</si>
  <si>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</si>
  <si>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</si>
  <si>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</si>
  <si>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</si>
  <si>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</si>
  <si>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</si>
  <si>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</si>
  <si>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</si>
  <si>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</si>
  <si>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</si>
  <si>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</si>
  <si>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</si>
  <si>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</si>
  <si>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</si>
  <si>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</si>
  <si>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</si>
  <si>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</si>
  <si>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</si>
  <si>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</si>
  <si>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</si>
  <si>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</si>
  <si>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</si>
  <si>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</si>
  <si>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</si>
  <si>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</si>
  <si>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</si>
  <si>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</si>
  <si>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</si>
  <si>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</si>
  <si>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</si>
  <si>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</si>
  <si>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</si>
  <si>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</si>
  <si>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</si>
  <si>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</si>
  <si>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</si>
  <si>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</si>
  <si>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</si>
  <si>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</si>
  <si>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</si>
  <si>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</si>
  <si>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</si>
  <si>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</si>
  <si>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</si>
  <si>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</si>
  <si>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</si>
  <si>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</si>
  <si>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</si>
  <si>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</si>
  <si>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</si>
  <si>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</si>
  <si>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</si>
  <si>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</si>
  <si>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</si>
  <si>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</si>
  <si>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</si>
  <si>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</si>
  <si>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</si>
  <si>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</si>
  <si>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</si>
  <si>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</si>
  <si>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</si>
  <si>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</si>
  <si>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</si>
  <si>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</si>
  <si>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</si>
  <si>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</si>
  <si>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</si>
  <si>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</si>
  <si>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</si>
  <si>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</si>
  <si>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</si>
  <si>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</si>
  <si>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</si>
  <si>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</si>
  <si>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</si>
  <si>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</si>
  <si>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</si>
  <si>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</si>
  <si>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</si>
  <si>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</si>
  <si>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</si>
  <si>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</si>
  <si>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</si>
  <si>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</si>
  <si>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</si>
  <si>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</si>
  <si>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</si>
  <si>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</si>
  <si>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</si>
  <si>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</si>
  <si>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</si>
  <si>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</si>
  <si>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</si>
  <si>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</si>
  <si>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</si>
  <si>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</si>
  <si>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</si>
  <si>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</si>
  <si>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</si>
  <si>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</si>
  <si>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</si>
  <si>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</si>
  <si>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</si>
  <si>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</si>
  <si>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</si>
  <si>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</si>
  <si>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</si>
  <si>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</si>
  <si>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</si>
  <si>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</si>
  <si>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</si>
  <si>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</si>
  <si>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</si>
  <si>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</si>
  <si>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</si>
  <si>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</si>
  <si>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</si>
  <si>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</si>
  <si>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</si>
  <si>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</si>
  <si>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</si>
  <si>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</si>
  <si>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</si>
  <si>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</si>
  <si>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</si>
  <si>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</si>
  <si>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</si>
  <si>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</si>
  <si>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</si>
  <si>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</si>
  <si>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</si>
  <si>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</si>
  <si>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</si>
  <si>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</si>
  <si>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</si>
  <si>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</si>
  <si>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</si>
  <si>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</si>
  <si>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</si>
  <si>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</si>
  <si>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</si>
  <si>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</si>
  <si>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</si>
  <si>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</si>
  <si>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</si>
  <si>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</si>
  <si>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</si>
  <si>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</si>
  <si>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</si>
  <si>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</si>
  <si>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</si>
  <si>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</si>
  <si>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</si>
  <si>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</si>
  <si>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</si>
  <si>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</si>
  <si>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</si>
  <si>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</si>
  <si>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</si>
  <si>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</si>
  <si>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</si>
  <si>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</si>
  <si>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</si>
  <si>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</si>
  <si>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</si>
  <si>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</si>
  <si>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</si>
  <si>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</si>
  <si>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</si>
  <si>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</si>
  <si>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</si>
  <si>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</si>
  <si>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</si>
  <si>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</si>
  <si>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</si>
  <si>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</si>
  <si>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</si>
  <si>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</si>
  <si>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</si>
  <si>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</si>
  <si>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</si>
  <si>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</si>
  <si>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</si>
  <si>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</si>
  <si>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</si>
  <si>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</si>
  <si>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</si>
  <si>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</si>
  <si>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</si>
  <si>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</si>
  <si>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</si>
  <si>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</si>
  <si>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</si>
  <si>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</si>
  <si>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</si>
  <si>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</si>
  <si>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</si>
  <si>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</si>
  <si>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</si>
  <si>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</si>
  <si>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</si>
  <si>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</si>
  <si>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</si>
  <si>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</si>
  <si>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</si>
  <si>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</si>
  <si>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</si>
  <si>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</si>
  <si>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</si>
  <si>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</si>
  <si>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</si>
  <si>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</si>
  <si>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</si>
  <si>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</si>
  <si>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</si>
  <si>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</si>
  <si>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</si>
  <si>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</si>
  <si>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</si>
  <si>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</si>
  <si>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</si>
  <si>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</si>
  <si>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</si>
  <si>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</si>
  <si>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</si>
  <si>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</si>
  <si>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</si>
  <si>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</si>
  <si>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</si>
  <si>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</si>
  <si>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</si>
  <si>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</si>
  <si>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</si>
  <si>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</si>
  <si>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</si>
  <si>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</si>
  <si>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</si>
  <si>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</si>
  <si>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</si>
  <si>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</si>
  <si>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</si>
  <si>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</si>
  <si>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</si>
  <si>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</si>
  <si>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</si>
  <si>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</si>
  <si>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</si>
  <si>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</si>
  <si>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</si>
  <si>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</si>
  <si>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</si>
  <si>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</si>
  <si>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</si>
  <si>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</si>
  <si>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</si>
  <si>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</si>
  <si>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</si>
  <si>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</si>
  <si>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</si>
  <si>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</si>
  <si>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</si>
  <si>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</si>
  <si>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</si>
  <si>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</si>
  <si>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</si>
  <si>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</si>
  <si>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</si>
  <si>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</si>
  <si>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</si>
  <si>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</si>
  <si>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</si>
  <si>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</si>
  <si>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</si>
  <si>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</si>
  <si>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</si>
  <si>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</si>
  <si>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</si>
  <si>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</si>
  <si>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</si>
  <si>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</si>
  <si>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</si>
  <si>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</si>
  <si>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</si>
  <si>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</si>
  <si>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</si>
  <si>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</si>
  <si>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</si>
  <si>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</si>
  <si>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</si>
  <si>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</si>
  <si>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</si>
  <si>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</si>
  <si>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</si>
  <si>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</si>
  <si>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</si>
  <si>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</si>
  <si>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</si>
  <si>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</si>
  <si>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</si>
  <si>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</si>
  <si>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</si>
  <si>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</si>
  <si>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</si>
  <si>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</si>
  <si>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</si>
  <si>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</si>
  <si>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</si>
  <si>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</si>
  <si>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</si>
  <si>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</si>
  <si>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</si>
  <si>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</si>
  <si>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</si>
  <si>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</si>
  <si>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</si>
  <si>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</si>
  <si>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</si>
  <si>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</si>
  <si>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</si>
  <si>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</si>
  <si>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</si>
  <si>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</si>
  <si>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</si>
  <si>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</si>
  <si>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</si>
  <si>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</si>
  <si>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</si>
  <si>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</si>
  <si>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</si>
  <si>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</si>
  <si>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</si>
  <si>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</si>
  <si>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</si>
  <si>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</si>
  <si>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</si>
  <si>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</si>
  <si>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</si>
  <si>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</si>
  <si>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</si>
  <si>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</si>
  <si>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</si>
  <si>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</si>
  <si>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</si>
  <si>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</si>
  <si>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</si>
  <si>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</si>
  <si>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</si>
  <si>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</si>
  <si>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</si>
  <si>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</si>
  <si>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</si>
  <si>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</si>
  <si>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</si>
  <si>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</si>
  <si>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</si>
  <si>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</si>
  <si>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</si>
  <si>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</si>
  <si>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</si>
  <si>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</si>
  <si>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</si>
  <si>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</si>
  <si>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</si>
  <si>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</si>
  <si>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</si>
  <si>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</si>
  <si>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</si>
  <si>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</si>
  <si>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</si>
  <si>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</si>
  <si>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</si>
  <si>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</si>
  <si>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</si>
  <si>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</si>
  <si>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</si>
  <si>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</si>
  <si>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</si>
  <si>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</si>
  <si>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</si>
  <si>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</si>
  <si>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</si>
  <si>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</si>
  <si>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</si>
  <si>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</si>
  <si>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</si>
  <si>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</si>
  <si>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</si>
  <si>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</si>
  <si>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</si>
  <si>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</si>
  <si>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</si>
  <si>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</si>
  <si>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</si>
  <si>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</si>
  <si>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</si>
  <si>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</si>
  <si>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</si>
  <si>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</si>
  <si>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</si>
  <si>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</si>
  <si>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</si>
  <si>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</si>
  <si>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</si>
  <si>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</si>
  <si>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</si>
  <si>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</si>
  <si>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</si>
  <si>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</si>
  <si>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</si>
  <si>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</si>
  <si>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</si>
  <si>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</si>
  <si>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</si>
  <si>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</si>
  <si>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</si>
  <si>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</si>
  <si>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</si>
  <si>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</si>
  <si>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</si>
  <si>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</si>
  <si>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</si>
  <si>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</si>
  <si>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</si>
  <si>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</si>
  <si>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</si>
  <si>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</si>
  <si>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</si>
  <si>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</si>
  <si>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</si>
  <si>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</si>
  <si>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</si>
  <si>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</si>
  <si>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</si>
  <si>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</si>
  <si>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</si>
  <si>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</si>
  <si>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</si>
  <si>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</si>
  <si>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</si>
  <si>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</si>
  <si>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</si>
  <si>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</si>
  <si>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</si>
  <si>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</si>
  <si>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</si>
  <si>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</si>
  <si>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</si>
  <si>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</si>
  <si>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</si>
  <si>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</si>
  <si>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</si>
  <si>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</si>
  <si>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</si>
  <si>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</si>
  <si>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</si>
  <si>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</si>
  <si>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</si>
  <si>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</si>
  <si>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</si>
  <si>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</si>
  <si>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</si>
  <si>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</si>
  <si>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</si>
  <si>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</si>
  <si>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</si>
  <si>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</si>
  <si>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</si>
  <si>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</si>
  <si>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</si>
  <si>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</si>
  <si>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</si>
  <si>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</si>
  <si>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</si>
  <si>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</si>
  <si>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</si>
  <si>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</si>
  <si>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</si>
  <si>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</si>
  <si>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</si>
  <si>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</si>
  <si>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</si>
  <si>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</si>
  <si>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</si>
  <si>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</si>
  <si>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</si>
  <si>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</si>
  <si>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</si>
  <si>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</si>
  <si>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</si>
  <si>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</si>
  <si>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</si>
  <si>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</si>
  <si>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</si>
  <si>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</si>
  <si>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</si>
  <si>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</si>
  <si>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</si>
  <si>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</si>
  <si>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</si>
  <si>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</si>
  <si>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</si>
  <si>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</si>
  <si>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</si>
  <si>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</si>
  <si>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</si>
  <si>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</si>
  <si>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</si>
  <si>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</si>
  <si>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</si>
  <si>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</si>
  <si>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</si>
  <si>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</si>
  <si>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</si>
  <si>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</si>
  <si>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</si>
  <si>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</si>
  <si>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</si>
  <si>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</si>
  <si>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</si>
  <si>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</si>
  <si>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</si>
  <si>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</si>
  <si>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</si>
  <si>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</si>
  <si>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</si>
  <si>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</si>
  <si>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</si>
  <si>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</si>
  <si>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</si>
  <si>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</si>
  <si>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</si>
  <si>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</si>
  <si>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</si>
  <si>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</si>
  <si>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</si>
  <si>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</si>
  <si>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</si>
  <si>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</si>
  <si>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</si>
  <si>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</si>
  <si>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</si>
  <si>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</si>
  <si>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</si>
  <si>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</si>
  <si>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</si>
  <si>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</si>
  <si>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</si>
  <si>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</si>
  <si>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</si>
  <si>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</si>
  <si>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</si>
  <si>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</si>
  <si>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</si>
  <si>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</si>
  <si>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</si>
  <si>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</si>
  <si>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</si>
  <si>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</si>
  <si>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</si>
  <si>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</si>
  <si>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</si>
  <si>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</si>
  <si>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</si>
  <si>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</si>
  <si>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</si>
  <si>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</si>
  <si>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</si>
  <si>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</si>
  <si>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</si>
  <si>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</si>
  <si>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</si>
  <si>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</si>
  <si>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</si>
  <si>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</si>
  <si>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</si>
  <si>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</si>
  <si>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</si>
  <si>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</si>
  <si>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</si>
  <si>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</si>
  <si>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</si>
  <si>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</si>
  <si>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</si>
  <si>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</si>
  <si>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</si>
  <si>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</si>
  <si>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</si>
  <si>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</si>
  <si>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</si>
  <si>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</si>
  <si>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</si>
  <si>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</si>
  <si>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</si>
  <si>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</si>
  <si>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</si>
  <si>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</si>
  <si>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</si>
  <si>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</si>
  <si>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</si>
  <si>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</si>
  <si>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</si>
  <si>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</si>
  <si>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</si>
  <si>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</si>
  <si>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</si>
  <si>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</si>
  <si>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</si>
  <si>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</si>
  <si>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</si>
  <si>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</si>
  <si>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</si>
  <si>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</si>
  <si>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</si>
  <si>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</si>
  <si>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</si>
  <si>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</si>
  <si>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</si>
  <si>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</si>
  <si>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</si>
  <si>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</si>
  <si>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</si>
  <si>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</si>
  <si>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</si>
  <si>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</si>
  <si>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</si>
  <si>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</si>
  <si>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</si>
  <si>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</si>
  <si>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</si>
  <si>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</si>
  <si>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</si>
  <si>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</si>
  <si>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</si>
  <si>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</si>
  <si>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</si>
  <si>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</si>
  <si>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</si>
  <si>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</si>
  <si>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</si>
  <si>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</si>
  <si>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</si>
  <si>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</si>
  <si>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</si>
  <si>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</si>
  <si>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</si>
  <si>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</si>
  <si>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</si>
  <si>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</si>
  <si>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</si>
  <si>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</si>
  <si>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</si>
  <si>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</si>
  <si>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</si>
  <si>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</si>
  <si>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</si>
  <si>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</si>
  <si>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</si>
  <si>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</si>
  <si>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</si>
  <si>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</si>
  <si>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</si>
  <si>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</si>
  <si>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</si>
  <si>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</si>
  <si>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</si>
  <si>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</si>
  <si>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</si>
  <si>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</si>
  <si>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</si>
  <si>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</si>
  <si>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</si>
  <si>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</si>
  <si>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</si>
  <si>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</si>
  <si>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</si>
  <si>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</si>
  <si>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</si>
  <si>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</si>
  <si>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</si>
  <si>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</si>
  <si>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</si>
  <si>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</si>
  <si>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</si>
  <si>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</si>
  <si>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</si>
  <si>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</si>
  <si>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</si>
  <si>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</si>
  <si>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</si>
  <si>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</si>
  <si>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</si>
  <si>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</si>
  <si>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</si>
  <si>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</si>
  <si>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</si>
  <si>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</si>
  <si>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</si>
  <si>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</si>
  <si>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</si>
  <si>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</si>
  <si>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</si>
  <si>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</si>
  <si>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</si>
  <si>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</si>
  <si>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</si>
  <si>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</si>
  <si>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</si>
  <si>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</si>
  <si>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</si>
  <si>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</si>
  <si>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</si>
  <si>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</si>
  <si>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</si>
  <si>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</si>
  <si>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</si>
  <si>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</si>
  <si>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</si>
  <si>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</si>
  <si>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</si>
  <si>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</si>
  <si>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</si>
  <si>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</si>
  <si>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</si>
  <si>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</si>
  <si>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</si>
  <si>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</si>
  <si>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</si>
  <si>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</si>
  <si>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</si>
  <si>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</si>
  <si>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</si>
  <si>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</si>
  <si>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</si>
  <si>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</si>
  <si>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</si>
  <si>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</si>
  <si>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</si>
  <si>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</si>
  <si>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</si>
  <si>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</si>
  <si>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</si>
  <si>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</si>
  <si>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</si>
  <si>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</si>
  <si>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</si>
  <si>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</si>
  <si>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</si>
  <si>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</si>
  <si>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</si>
  <si>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</si>
  <si>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</si>
  <si>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</si>
  <si>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</si>
  <si>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</si>
  <si>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</si>
  <si>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</si>
  <si>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</si>
  <si>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</si>
  <si>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</si>
  <si>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</si>
  <si>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</si>
  <si>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</si>
  <si>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</si>
  <si>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</si>
  <si>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</si>
  <si>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</si>
  <si>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</si>
  <si>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</si>
  <si>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</si>
  <si>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</si>
  <si>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</si>
  <si>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</si>
  <si>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</si>
  <si>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</si>
  <si>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</si>
  <si>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</si>
  <si>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</si>
  <si>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</si>
  <si>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</si>
  <si>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</si>
  <si>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</si>
  <si>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</si>
  <si>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</si>
  <si>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</si>
  <si>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</si>
  <si>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</si>
  <si>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</si>
  <si>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</si>
  <si>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</si>
  <si>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</si>
  <si>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</si>
  <si>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</si>
  <si>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</si>
  <si>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</si>
  <si>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</si>
  <si>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</si>
  <si>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</si>
  <si>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</si>
  <si>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</si>
  <si>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</si>
  <si>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</si>
  <si>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</si>
  <si>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</si>
  <si>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</si>
  <si>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</si>
  <si>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</si>
  <si>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</si>
  <si>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</si>
  <si>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</si>
  <si>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</si>
  <si>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</si>
  <si>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</si>
  <si>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</si>
  <si>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</si>
  <si>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</si>
  <si>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</si>
  <si>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</si>
  <si>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</si>
  <si>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</si>
  <si>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</si>
  <si>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</si>
  <si>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</si>
  <si>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</si>
  <si>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</si>
  <si>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</si>
  <si>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</si>
  <si>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</si>
  <si>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</si>
  <si>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</si>
  <si>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</si>
  <si>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</si>
  <si>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</si>
  <si>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</si>
  <si>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</si>
  <si>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</si>
  <si>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</si>
  <si>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</si>
  <si>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</si>
  <si>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</si>
  <si>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</si>
  <si>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</si>
  <si>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</si>
  <si>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</si>
  <si>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</si>
  <si>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</si>
  <si>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</si>
  <si>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</si>
  <si>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</si>
  <si>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</si>
  <si>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</si>
  <si>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</si>
  <si>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</si>
  <si>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</si>
  <si>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</si>
  <si>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</si>
  <si>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</si>
  <si>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</si>
  <si>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</si>
  <si>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</si>
  <si>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</si>
  <si>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</si>
  <si>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</si>
  <si>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</si>
  <si>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</si>
  <si>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</si>
  <si>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</si>
  <si>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</si>
  <si>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</si>
  <si>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</si>
  <si>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</si>
  <si>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</si>
  <si>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</si>
  <si>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</si>
  <si>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</si>
  <si>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</si>
  <si>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</si>
  <si>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</si>
  <si>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</si>
  <si>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</si>
  <si>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</si>
  <si>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</si>
  <si>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</si>
  <si>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</si>
  <si>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</si>
  <si>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</si>
  <si>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</si>
  <si>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</si>
  <si>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</si>
  <si>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</si>
  <si>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</si>
  <si>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</si>
  <si>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</si>
  <si>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</si>
  <si>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</si>
  <si>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</si>
  <si>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</si>
  <si>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</si>
  <si>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</si>
  <si>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</si>
  <si>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</si>
  <si>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</si>
  <si>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</si>
  <si>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</si>
  <si>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</si>
  <si>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</si>
  <si>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</si>
  <si>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</si>
  <si>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</si>
  <si>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</si>
  <si>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</si>
  <si>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</si>
  <si>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</si>
  <si>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</si>
  <si>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</si>
  <si>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</si>
  <si>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</si>
  <si>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</si>
  <si>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</si>
  <si>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</si>
  <si>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</si>
  <si>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</si>
  <si>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</si>
  <si>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</si>
  <si>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</si>
  <si>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</si>
  <si>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</si>
  <si>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</si>
  <si>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</si>
  <si>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</si>
  <si>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</si>
  <si>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</si>
  <si>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</si>
  <si>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</si>
  <si>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</si>
  <si>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</si>
  <si>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</si>
  <si>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</si>
  <si>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</si>
  <si>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</si>
  <si>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</si>
  <si>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</si>
  <si>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</si>
  <si>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</si>
  <si>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</si>
  <si>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</si>
  <si>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</si>
  <si>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</si>
  <si>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</si>
  <si>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</si>
  <si>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</si>
  <si>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</si>
  <si>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</si>
  <si>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</si>
  <si>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</si>
  <si>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</si>
  <si>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</si>
  <si>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</si>
  <si>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</si>
  <si>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</si>
  <si>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</si>
  <si>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</si>
  <si>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</si>
  <si>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</si>
  <si>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</si>
  <si>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</si>
  <si>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</si>
  <si>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</si>
  <si>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</si>
  <si>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</si>
  <si>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</si>
  <si>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</si>
  <si>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</si>
  <si>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</si>
  <si>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</si>
  <si>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</si>
  <si>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</si>
  <si>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</si>
  <si>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</si>
  <si>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</si>
  <si>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</si>
  <si>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</si>
  <si>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</si>
  <si>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</si>
  <si>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</si>
  <si>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</si>
  <si>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</si>
  <si>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</si>
  <si>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</si>
  <si>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</si>
  <si>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</si>
  <si>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</si>
  <si>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</si>
  <si>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</si>
  <si>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</si>
  <si>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</si>
  <si>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</si>
  <si>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</si>
  <si>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</si>
  <si>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</si>
  <si>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</si>
  <si>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</si>
  <si>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</si>
  <si>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</si>
  <si>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</si>
  <si>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</si>
  <si>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</si>
  <si>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</si>
  <si>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</si>
  <si>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</si>
  <si>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</si>
  <si>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</si>
  <si>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</si>
  <si>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</si>
  <si>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</si>
  <si>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</si>
  <si>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</si>
  <si>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</si>
  <si>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</si>
  <si>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</si>
  <si>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</si>
  <si>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</si>
  <si>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</si>
  <si>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</si>
  <si>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</si>
  <si>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</si>
  <si>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</si>
  <si>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</si>
  <si>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</si>
  <si>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</si>
  <si>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</si>
  <si>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</si>
  <si>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</si>
  <si>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</si>
  <si>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</si>
  <si>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</si>
  <si>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</si>
  <si>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</si>
  <si>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</si>
  <si>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</si>
  <si>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</si>
  <si>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</si>
  <si>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</si>
  <si>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</si>
  <si>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</si>
  <si>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</si>
  <si>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</si>
  <si>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</si>
  <si>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</si>
  <si>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</si>
  <si>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</si>
  <si>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</si>
  <si>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</si>
  <si>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</si>
  <si>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</si>
  <si>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</si>
  <si>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</si>
  <si>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</si>
  <si>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</si>
  <si>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</si>
  <si>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</si>
  <si>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</si>
  <si>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</si>
  <si>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</si>
  <si>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</si>
  <si>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</si>
  <si>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</si>
  <si>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</si>
  <si>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</si>
  <si>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</si>
  <si>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</si>
  <si>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</si>
  <si>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</si>
  <si>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</si>
  <si>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</si>
  <si>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</si>
  <si>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</si>
  <si>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</si>
  <si>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</si>
  <si>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</si>
  <si>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</si>
  <si>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</si>
  <si>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</si>
  <si>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</si>
  <si>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</si>
  <si>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</si>
  <si>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</si>
  <si>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</si>
  <si>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</si>
  <si>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</si>
  <si>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</si>
  <si>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</si>
  <si>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</si>
  <si>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</si>
  <si>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</si>
  <si>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</si>
  <si>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</si>
  <si>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</si>
  <si>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</si>
  <si>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</si>
  <si>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</si>
  <si>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</si>
  <si>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</si>
  <si>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</si>
  <si>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</si>
  <si>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</si>
  <si>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</si>
  <si>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</si>
  <si>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</si>
  <si>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</si>
  <si>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</si>
  <si>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</si>
  <si>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</si>
  <si>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</si>
  <si>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</si>
  <si>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</si>
  <si>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</si>
  <si>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</si>
  <si>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</si>
  <si>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</si>
  <si>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</si>
  <si>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</si>
  <si>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</si>
  <si>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</si>
  <si>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</si>
  <si>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</si>
  <si>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</si>
  <si>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</si>
  <si>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</si>
  <si>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</si>
  <si>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</si>
  <si>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</si>
  <si>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</si>
  <si>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</si>
  <si>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</si>
  <si>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</si>
  <si>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</si>
  <si>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</si>
  <si>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</si>
  <si>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</si>
  <si>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</si>
  <si>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</si>
  <si>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</si>
  <si>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</si>
  <si>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</si>
  <si>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</si>
  <si>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</si>
  <si>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</si>
  <si>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</si>
  <si>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</si>
  <si>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</si>
  <si>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</si>
  <si>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</si>
  <si>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</si>
  <si>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</si>
  <si>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</si>
  <si>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</si>
  <si>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</si>
  <si>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</si>
  <si>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</si>
  <si>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</si>
  <si>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</si>
  <si>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</si>
  <si>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</si>
  <si>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</si>
  <si>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</si>
  <si>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</si>
  <si>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</si>
  <si>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</si>
  <si>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</si>
  <si>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</si>
  <si>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</si>
  <si>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</si>
  <si>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</si>
  <si>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</si>
  <si>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</si>
  <si>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</si>
  <si>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</si>
  <si>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</si>
  <si>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</si>
  <si>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</si>
  <si>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</si>
  <si>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</si>
  <si>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</si>
  <si>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</si>
  <si>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</si>
  <si>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</si>
  <si>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</si>
  <si>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</si>
  <si>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</si>
  <si>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</si>
  <si>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</si>
  <si>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</si>
  <si>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</si>
  <si>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</si>
  <si>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</si>
  <si>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</si>
  <si>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</si>
  <si>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</si>
  <si>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</si>
  <si>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</si>
  <si>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</si>
  <si>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</si>
  <si>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</si>
  <si>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</si>
  <si>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</si>
  <si>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</si>
  <si>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</si>
  <si>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</si>
  <si>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</si>
  <si>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</si>
  <si>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</si>
  <si>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</si>
  <si>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</si>
  <si>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</si>
  <si>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</si>
  <si>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</si>
  <si>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</si>
  <si>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</si>
  <si>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</si>
  <si>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</si>
  <si>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</si>
  <si>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</si>
  <si>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</si>
  <si>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</si>
  <si>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</si>
  <si>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</si>
  <si>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</si>
  <si>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</si>
  <si>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</si>
  <si>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</si>
  <si>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</si>
  <si>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</si>
  <si>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</si>
  <si>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</si>
  <si>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</si>
  <si>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</si>
  <si>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</si>
  <si>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</si>
  <si>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</si>
  <si>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</si>
  <si>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</si>
  <si>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</si>
  <si>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</si>
  <si>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</si>
  <si>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</si>
  <si>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</si>
  <si>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</si>
  <si>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</si>
  <si>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</si>
  <si>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</si>
  <si>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</si>
  <si>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</si>
  <si>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</si>
  <si>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</si>
  <si>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</si>
  <si>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</si>
  <si>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</si>
  <si>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</si>
  <si>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</si>
  <si>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</si>
  <si>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</si>
  <si>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</si>
  <si>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</si>
  <si>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</si>
  <si>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</si>
  <si>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</si>
  <si>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</si>
  <si>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</si>
  <si>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</si>
  <si>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</si>
  <si>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</si>
  <si>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</si>
  <si>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</si>
  <si>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</si>
  <si>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</si>
  <si>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</si>
  <si>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</si>
  <si>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</si>
  <si>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</si>
  <si>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</si>
  <si>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</si>
  <si>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</si>
  <si>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</si>
  <si>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</si>
  <si>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</si>
  <si>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</si>
  <si>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</si>
  <si>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</si>
  <si>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</si>
  <si>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</si>
  <si>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</si>
  <si>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</si>
  <si>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</si>
  <si>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</si>
  <si>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</si>
  <si>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</si>
  <si>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</si>
  <si>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</si>
  <si>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</si>
  <si>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</si>
  <si>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</si>
  <si>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</si>
  <si>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</si>
  <si>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</si>
  <si>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</si>
  <si>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</si>
  <si>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</si>
  <si>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</si>
  <si>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</si>
  <si>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</si>
  <si>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</si>
  <si>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</si>
  <si>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</si>
  <si>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</si>
  <si>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</si>
  <si>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</si>
  <si>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</si>
  <si>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</si>
  <si>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</si>
  <si>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</si>
  <si>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</si>
  <si>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</si>
  <si>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</si>
  <si>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</si>
  <si>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</si>
  <si>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</si>
  <si>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</si>
  <si>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</si>
  <si>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</si>
  <si>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</si>
  <si>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</si>
  <si>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</si>
  <si>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</si>
  <si>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</si>
  <si>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</si>
  <si>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</si>
  <si>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</si>
  <si>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</si>
  <si>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</si>
  <si>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</si>
  <si>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</si>
  <si>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</si>
  <si>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</si>
  <si>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</si>
  <si>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</si>
  <si>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</si>
  <si>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</si>
  <si>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</si>
  <si>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</si>
  <si>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</si>
  <si>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</si>
  <si>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</si>
  <si>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</si>
  <si>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</si>
  <si>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</si>
  <si>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</si>
  <si>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</si>
  <si>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</si>
  <si>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</si>
  <si>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</si>
  <si>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</si>
  <si>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</si>
  <si>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</si>
  <si>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</si>
  <si>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</si>
  <si>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</si>
  <si>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</si>
  <si>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</si>
  <si>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</si>
  <si>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</si>
  <si>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</si>
  <si>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</si>
  <si>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</si>
  <si>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</si>
  <si>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</si>
  <si>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</si>
  <si>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</si>
  <si>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</si>
  <si>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</si>
  <si>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</si>
  <si>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</si>
  <si>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</si>
  <si>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</si>
  <si>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</si>
  <si>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</si>
  <si>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</si>
  <si>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</si>
  <si>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</si>
  <si>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</si>
  <si>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</si>
  <si>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</si>
  <si>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</si>
  <si>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</si>
  <si>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</si>
  <si>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</si>
  <si>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</si>
  <si>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</si>
  <si>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</si>
  <si>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</si>
  <si>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</si>
  <si>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</si>
  <si>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</si>
  <si>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</si>
  <si>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</si>
  <si>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</si>
  <si>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</si>
  <si>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</si>
  <si>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</si>
  <si>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</si>
  <si>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</si>
  <si>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</si>
  <si>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</si>
  <si>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</si>
  <si>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</si>
  <si>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</si>
  <si>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</si>
  <si>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</si>
  <si>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</si>
  <si>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</si>
  <si>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</si>
  <si>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</si>
  <si>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</si>
  <si>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</si>
  <si>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</si>
  <si>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</si>
  <si>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</si>
  <si>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</si>
  <si>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</si>
  <si>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</si>
  <si>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</si>
  <si>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</si>
  <si>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</si>
  <si>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</si>
  <si>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</si>
  <si>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</si>
  <si>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</si>
  <si>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</si>
  <si>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</si>
  <si>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</si>
  <si>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</si>
  <si>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</si>
  <si>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</si>
  <si>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</si>
  <si>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</si>
  <si>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</si>
  <si>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</si>
  <si>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</si>
  <si>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</si>
  <si>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</si>
  <si>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</si>
  <si>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</si>
  <si>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</si>
  <si>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</si>
  <si>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</si>
  <si>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</si>
  <si>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</si>
  <si>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</si>
  <si>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</si>
  <si>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</si>
  <si>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</si>
  <si>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</si>
  <si>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</si>
  <si>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</si>
  <si>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</si>
  <si>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</si>
  <si>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</si>
  <si>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</si>
  <si>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</si>
  <si>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</si>
  <si>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</si>
  <si>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</si>
  <si>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</si>
  <si>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</si>
  <si>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</si>
  <si>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</si>
  <si>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</si>
  <si>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</si>
  <si>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</si>
  <si>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</si>
  <si>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</si>
  <si>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</si>
  <si>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</si>
  <si>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</si>
  <si>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</si>
  <si>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</si>
  <si>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</si>
  <si>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</si>
  <si>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</si>
  <si>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</si>
  <si>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</si>
  <si>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</si>
  <si>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</si>
  <si>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</si>
  <si>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</si>
  <si>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</si>
  <si>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</si>
  <si>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</si>
  <si>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</si>
  <si>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</si>
  <si>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</si>
  <si>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</si>
  <si>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</si>
  <si>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</si>
  <si>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</si>
  <si>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</si>
  <si>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</si>
  <si>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</si>
  <si>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</si>
  <si>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</si>
  <si>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</si>
  <si>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</si>
  <si>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</si>
  <si>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</si>
  <si>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</si>
  <si>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</si>
  <si>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</si>
  <si>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</si>
  <si>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</si>
  <si>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</si>
  <si>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</si>
  <si>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</si>
  <si>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</si>
  <si>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</si>
  <si>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</si>
  <si>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</si>
  <si>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</si>
  <si>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</si>
  <si>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</si>
  <si>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</si>
  <si>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</si>
  <si>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</si>
  <si>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</si>
  <si>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</si>
  <si>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</si>
  <si>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</si>
  <si>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</si>
  <si>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</si>
  <si>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</si>
  <si>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</si>
  <si>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</si>
  <si>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</si>
  <si>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</si>
  <si>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</si>
  <si>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</si>
  <si>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</si>
  <si>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</si>
  <si>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</si>
  <si>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</si>
  <si>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</si>
  <si>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</si>
  <si>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</si>
  <si>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</si>
  <si>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</si>
  <si>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</si>
  <si>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</si>
  <si>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</si>
  <si>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</si>
  <si>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</si>
  <si>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</si>
  <si>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</si>
  <si>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</si>
  <si>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</si>
  <si>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</si>
  <si>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</si>
  <si>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</si>
  <si>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</si>
  <si>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</si>
  <si>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</si>
  <si>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</si>
  <si>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</si>
  <si>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</si>
  <si>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</si>
  <si>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</si>
  <si>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</si>
  <si>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</si>
  <si>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</si>
  <si>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</si>
  <si>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</si>
  <si>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</si>
  <si>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</si>
  <si>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</si>
  <si>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</si>
  <si>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</si>
  <si>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</si>
  <si>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</si>
  <si>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</si>
  <si>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</si>
  <si>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</si>
  <si>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</si>
  <si>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</si>
  <si>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</si>
  <si>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</si>
  <si>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</si>
  <si>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</si>
  <si>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</si>
  <si>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</si>
  <si>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</si>
  <si>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</si>
  <si>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</si>
  <si>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</si>
  <si>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</si>
  <si>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</si>
  <si>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</si>
  <si>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</si>
  <si>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</si>
  <si>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</si>
  <si>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</si>
  <si>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</si>
  <si>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</si>
  <si>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</si>
  <si>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</si>
  <si>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</si>
  <si>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</si>
  <si>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</si>
  <si>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</si>
  <si>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</si>
  <si>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</si>
  <si>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</si>
  <si>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</si>
  <si>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</si>
  <si>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</si>
  <si>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</si>
  <si>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</si>
  <si>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</si>
  <si>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</si>
  <si>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</si>
  <si>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</si>
  <si>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</si>
  <si>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</si>
  <si>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</si>
  <si>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</si>
  <si>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</si>
  <si>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</si>
  <si>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</si>
  <si>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</si>
  <si>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</si>
  <si>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</si>
  <si>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</si>
  <si>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</si>
  <si>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</si>
  <si>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</si>
  <si>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</si>
  <si>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</si>
  <si>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</si>
  <si>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</si>
  <si>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</si>
  <si>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</si>
  <si>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</si>
  <si>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</si>
  <si>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</si>
  <si>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</si>
  <si>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</si>
  <si>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</si>
  <si>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</si>
  <si>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</si>
  <si>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</si>
  <si>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</si>
  <si>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</si>
  <si>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</si>
  <si>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</si>
  <si>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</si>
  <si>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</si>
  <si>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</si>
  <si>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</si>
  <si>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</si>
  <si>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</si>
  <si>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</si>
  <si>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</si>
  <si>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</si>
  <si>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</si>
  <si>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</si>
  <si>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</si>
  <si>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</si>
  <si>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</si>
  <si>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</si>
  <si>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</si>
  <si>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</si>
  <si>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</si>
  <si>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</si>
  <si>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</si>
  <si>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</si>
  <si>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</si>
  <si>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</si>
  <si>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</si>
  <si>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</si>
  <si>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</si>
  <si>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</si>
  <si>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</si>
  <si>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</si>
  <si>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</si>
  <si>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</si>
  <si>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</si>
  <si>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</si>
  <si>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</si>
  <si>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</si>
  <si>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</si>
  <si>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</si>
  <si>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</si>
  <si>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</si>
  <si>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</si>
  <si>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</si>
  <si>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</si>
  <si>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</si>
  <si>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</si>
  <si>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</si>
  <si>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</si>
  <si>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</si>
  <si>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</si>
  <si>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</si>
  <si>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</si>
  <si>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</si>
  <si>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</si>
  <si>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</si>
  <si>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</si>
  <si>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</si>
  <si>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</si>
  <si>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</si>
  <si>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</si>
  <si>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</si>
  <si>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</si>
  <si>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</si>
  <si>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</si>
  <si>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</si>
  <si>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</si>
  <si>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</si>
  <si>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</si>
  <si>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</si>
  <si>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</si>
  <si>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</si>
  <si>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</si>
  <si>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</si>
  <si>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</si>
  <si>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</si>
  <si>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</si>
  <si>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</si>
  <si>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</si>
  <si>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</si>
  <si>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</si>
  <si>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</si>
  <si>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</si>
  <si>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</si>
  <si>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</si>
  <si>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</si>
  <si>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</si>
  <si>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</si>
  <si>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</si>
  <si>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</si>
  <si>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</si>
  <si>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</si>
  <si>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</si>
  <si>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</si>
  <si>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</si>
  <si>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</si>
  <si>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</si>
  <si>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</si>
  <si>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</si>
  <si>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</si>
  <si>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</si>
  <si>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</si>
  <si>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</si>
  <si>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</si>
  <si>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</si>
  <si>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</si>
  <si>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</si>
  <si>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</si>
  <si>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</si>
  <si>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</si>
  <si>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</si>
  <si>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</si>
  <si>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</si>
  <si>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</si>
  <si>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</si>
  <si>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</si>
  <si>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</si>
  <si>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</si>
  <si>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</si>
  <si>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</si>
  <si>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</si>
  <si>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</si>
  <si>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</si>
  <si>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</si>
  <si>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</si>
  <si>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</si>
  <si>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</si>
  <si>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</si>
  <si>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</si>
  <si>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</si>
  <si>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</si>
  <si>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</si>
  <si>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</si>
  <si>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</si>
  <si>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</si>
  <si>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</si>
  <si>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</si>
  <si>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</si>
  <si>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</si>
  <si>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</si>
  <si>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</si>
  <si>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</si>
  <si>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</si>
  <si>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</si>
  <si>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</si>
  <si>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</si>
  <si>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</si>
  <si>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</si>
  <si>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</si>
  <si>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</si>
  <si>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</si>
  <si>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</si>
  <si>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</si>
  <si>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</si>
  <si>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</si>
  <si>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</si>
  <si>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</si>
  <si>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</si>
  <si>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</si>
  <si>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</si>
  <si>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</si>
  <si>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</si>
  <si>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</si>
  <si>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</si>
  <si>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</si>
  <si>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</si>
  <si>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</si>
  <si>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</si>
  <si>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</si>
  <si>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</si>
  <si>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</si>
  <si>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</si>
  <si>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</si>
  <si>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</si>
  <si>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</si>
  <si>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</si>
  <si>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</si>
  <si>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</si>
  <si>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</si>
  <si>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</si>
  <si>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</si>
  <si>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</si>
  <si>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</si>
  <si>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</si>
  <si>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</si>
  <si>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</si>
  <si>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</si>
  <si>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</si>
  <si>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</si>
  <si>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</si>
  <si>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</si>
  <si>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</si>
  <si>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</si>
  <si>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</si>
  <si>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</si>
  <si>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</si>
  <si>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</si>
  <si>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</si>
  <si>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</si>
  <si>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</si>
  <si>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</si>
  <si>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</si>
  <si>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</si>
  <si>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</si>
  <si>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</si>
  <si>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</si>
  <si>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</si>
  <si>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</si>
  <si>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</si>
  <si>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</si>
  <si>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</si>
  <si>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</si>
  <si>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</si>
  <si>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</si>
  <si>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</si>
  <si>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</si>
  <si>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</si>
  <si>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</si>
  <si>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</si>
  <si>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</si>
  <si>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</si>
  <si>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</si>
  <si>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</si>
  <si>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</si>
  <si>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</si>
  <si>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</si>
  <si>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</si>
  <si>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</si>
  <si>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</si>
  <si>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</si>
  <si>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</si>
  <si>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</si>
  <si>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</si>
  <si>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</si>
  <si>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</si>
  <si>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</si>
  <si>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</si>
  <si>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</si>
  <si>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</si>
  <si>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</si>
  <si>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</si>
  <si>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</si>
  <si>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</si>
  <si>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</si>
  <si>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</si>
  <si>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</si>
  <si>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</si>
  <si>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</si>
  <si>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</si>
  <si>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</si>
  <si>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</si>
  <si>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</si>
  <si>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</si>
  <si>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</si>
  <si>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</si>
  <si>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</si>
  <si>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</si>
  <si>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</si>
  <si>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</si>
  <si>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</si>
  <si>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</si>
  <si>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</si>
  <si>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</si>
  <si>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</si>
  <si>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</si>
  <si>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</si>
  <si>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</si>
  <si>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</si>
  <si>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</si>
  <si>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</si>
  <si>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</si>
  <si>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</si>
  <si>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</si>
  <si>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</si>
  <si>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</si>
  <si>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</si>
  <si>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</si>
  <si>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</si>
  <si>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</si>
  <si>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</si>
  <si>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</si>
  <si>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</si>
  <si>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</si>
  <si>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</si>
  <si>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</si>
  <si>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</si>
  <si>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</si>
  <si>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</si>
  <si>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</si>
  <si>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</si>
  <si>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</si>
  <si>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</si>
  <si>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</si>
  <si>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</si>
  <si>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</si>
  <si>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</si>
  <si>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</si>
  <si>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</si>
  <si>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</si>
  <si>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</si>
  <si>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</si>
  <si>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</si>
  <si>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</si>
  <si>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</si>
  <si>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</si>
  <si>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</si>
  <si>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</si>
  <si>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</si>
  <si>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</si>
  <si>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</si>
  <si>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</si>
  <si>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</si>
  <si>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</si>
  <si>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</si>
  <si>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</si>
  <si>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</si>
  <si>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</si>
  <si>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</si>
  <si>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</si>
  <si>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</si>
  <si>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</si>
  <si>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</si>
  <si>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</si>
  <si>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</si>
  <si>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</si>
  <si>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</si>
  <si>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</si>
  <si>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</si>
  <si>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</si>
  <si>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</si>
  <si>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</si>
  <si>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</si>
  <si>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</si>
  <si>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</si>
  <si>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</si>
  <si>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</si>
  <si>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</si>
  <si>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</si>
  <si>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</si>
  <si>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</si>
  <si>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</si>
  <si>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</si>
  <si>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</si>
  <si>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</si>
  <si>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</si>
  <si>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</si>
  <si>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</si>
  <si>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</si>
  <si>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</si>
  <si>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</si>
  <si>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</si>
  <si>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</si>
  <si>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</si>
  <si>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</si>
  <si>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</si>
  <si>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</si>
  <si>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</si>
  <si>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</si>
  <si>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</si>
  <si>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</si>
  <si>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</si>
  <si>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</si>
  <si>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</si>
  <si>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</si>
  <si>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</si>
  <si>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</si>
  <si>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</si>
  <si>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</si>
  <si>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</si>
  <si>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</si>
  <si>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</si>
  <si>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</si>
  <si>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</si>
  <si>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</si>
  <si>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</si>
  <si>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</si>
  <si>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</si>
  <si>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</si>
  <si>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</si>
  <si>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</si>
  <si>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</si>
  <si>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</si>
  <si>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</si>
  <si>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</si>
  <si>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</si>
  <si>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</si>
  <si>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</si>
  <si>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</si>
  <si>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</si>
  <si>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</si>
  <si>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</si>
  <si>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</si>
  <si>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</si>
  <si>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</si>
  <si>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</si>
  <si>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</si>
  <si>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</si>
  <si>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</si>
  <si>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</si>
  <si>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</si>
  <si>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</si>
  <si>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</si>
  <si>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</si>
  <si>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</si>
  <si>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</si>
  <si>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</si>
  <si>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</si>
  <si>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</si>
  <si>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</si>
  <si>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</si>
  <si>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</si>
  <si>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</si>
  <si>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</si>
  <si>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</si>
  <si>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</si>
  <si>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</si>
  <si>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</si>
  <si>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</si>
  <si>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</si>
  <si>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</si>
  <si>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</si>
  <si>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</si>
  <si>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</si>
  <si>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</si>
  <si>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</si>
  <si>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</si>
  <si>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</si>
  <si>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</si>
  <si>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</si>
  <si>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</si>
  <si>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</si>
  <si>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</si>
  <si>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</si>
  <si>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</si>
  <si>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</si>
  <si>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</si>
  <si>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</si>
  <si>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</si>
  <si>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</si>
  <si>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</si>
  <si>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</si>
  <si>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</si>
  <si>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</si>
  <si>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</si>
  <si>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</si>
  <si>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</si>
  <si>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</si>
  <si>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</si>
  <si>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</si>
  <si>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</si>
  <si>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</si>
  <si>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</si>
  <si>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</si>
  <si>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</si>
  <si>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</si>
  <si>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</si>
  <si>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</si>
  <si>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</si>
  <si>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</si>
  <si>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</si>
  <si>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</si>
  <si>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</si>
  <si>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</si>
  <si>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</si>
  <si>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</si>
  <si>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</si>
  <si>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</si>
  <si>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</si>
  <si>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</si>
  <si>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</si>
  <si>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</si>
  <si>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</si>
  <si>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</si>
  <si>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</si>
  <si>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</si>
  <si>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</si>
  <si>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</si>
  <si>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</si>
  <si>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</si>
  <si>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</si>
  <si>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</si>
  <si>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</si>
  <si>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</si>
  <si>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</si>
  <si>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</si>
  <si>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</si>
  <si>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</si>
  <si>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</si>
  <si>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</si>
  <si>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</si>
  <si>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</si>
  <si>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</si>
  <si>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</si>
  <si>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</si>
  <si>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</si>
  <si>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</si>
  <si>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</si>
  <si>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</si>
  <si>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</si>
  <si>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</si>
  <si>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</si>
  <si>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</si>
  <si>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</si>
  <si>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</si>
  <si>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</si>
  <si>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</si>
  <si>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</si>
  <si>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</si>
  <si>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</si>
  <si>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</si>
  <si>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</si>
  <si>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</si>
  <si>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</si>
  <si>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</si>
  <si>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</si>
  <si>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</si>
  <si>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</si>
  <si>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</si>
  <si>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</si>
  <si>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</si>
  <si>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</si>
  <si>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</si>
  <si>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</si>
  <si>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</si>
  <si>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</si>
  <si>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</si>
  <si>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</si>
  <si>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</si>
  <si>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</si>
  <si>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</si>
  <si>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</si>
  <si>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</si>
  <si>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</si>
  <si>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</si>
  <si>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</si>
  <si>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</si>
  <si>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</si>
  <si>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</si>
  <si>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</si>
  <si>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</si>
  <si>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</si>
  <si>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</si>
  <si>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</si>
  <si>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</si>
  <si>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</si>
  <si>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</si>
  <si>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</si>
  <si>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</si>
  <si>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</si>
  <si>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</si>
  <si>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</si>
  <si>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</si>
  <si>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</si>
  <si>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</si>
  <si>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</si>
  <si>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</si>
  <si>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</si>
  <si>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</si>
  <si>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</si>
  <si>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</si>
  <si>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</si>
  <si>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</si>
  <si>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</si>
  <si>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</si>
  <si>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</si>
  <si>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</si>
  <si>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</si>
  <si>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</si>
  <si>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</si>
  <si>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</si>
  <si>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</si>
  <si>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</si>
  <si>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</si>
  <si>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</si>
  <si>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</si>
  <si>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</si>
  <si>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</si>
  <si>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</si>
  <si>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</si>
  <si>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</si>
  <si>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</si>
  <si>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</si>
  <si>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</si>
  <si>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</si>
  <si>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</si>
  <si>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</si>
  <si>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</si>
  <si>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</si>
  <si>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</si>
  <si>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</si>
  <si>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</si>
  <si>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</si>
  <si>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</si>
  <si>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</si>
  <si>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</si>
  <si>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</si>
  <si>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</si>
  <si>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</si>
  <si>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</si>
  <si>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</si>
  <si>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</si>
  <si>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</si>
  <si>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</si>
  <si>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</si>
  <si>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</si>
  <si>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</si>
  <si>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</si>
  <si>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</si>
  <si>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</si>
  <si>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</si>
  <si>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</si>
  <si>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</si>
  <si>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</si>
  <si>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</si>
  <si>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</si>
  <si>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</si>
  <si>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</si>
  <si>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</si>
  <si>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</si>
  <si>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</si>
  <si>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</si>
  <si>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</si>
  <si>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</si>
  <si>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</si>
  <si>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</si>
  <si>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</si>
  <si>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</si>
  <si>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</si>
  <si>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</si>
  <si>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</si>
  <si>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</si>
  <si>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</si>
  <si>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</si>
  <si>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</si>
  <si>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</si>
  <si>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</si>
  <si>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</si>
  <si>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</si>
  <si>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</si>
  <si>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</si>
  <si>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</si>
  <si>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</si>
  <si>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</si>
  <si>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</si>
  <si>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</si>
  <si>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</si>
  <si>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</si>
  <si>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</si>
  <si>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</si>
  <si>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</si>
  <si>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</si>
  <si>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</si>
  <si>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</si>
  <si>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</si>
  <si>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</si>
  <si>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</si>
  <si>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</si>
  <si>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</si>
  <si>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</si>
  <si>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</si>
  <si>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</si>
  <si>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</si>
  <si>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</si>
  <si>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</si>
  <si>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</si>
  <si>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</si>
  <si>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</si>
  <si>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</si>
  <si>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</si>
  <si>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</si>
  <si>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</si>
  <si>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</si>
  <si>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</si>
  <si>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</si>
  <si>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</si>
  <si>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</si>
  <si>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</si>
  <si>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</si>
  <si>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</si>
  <si>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</si>
  <si>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</si>
  <si>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</si>
  <si>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</si>
  <si>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</si>
  <si>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</si>
  <si>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</si>
  <si>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</si>
  <si>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</si>
  <si>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</si>
  <si>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</si>
  <si>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</si>
  <si>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</si>
  <si>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</si>
  <si>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</si>
  <si>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</si>
  <si>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</si>
  <si>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</si>
  <si>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</si>
  <si>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</si>
  <si>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</si>
  <si>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</si>
  <si>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</si>
  <si>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</si>
  <si>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</si>
  <si>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</si>
  <si>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</si>
  <si>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</si>
  <si>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</si>
  <si>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</si>
  <si>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</si>
  <si>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</si>
  <si>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</si>
  <si>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</si>
  <si>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</si>
  <si>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</si>
  <si>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</si>
  <si>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</si>
  <si>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</si>
  <si>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</si>
  <si>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</si>
  <si>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</si>
  <si>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</si>
  <si>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</si>
  <si>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</si>
  <si>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</si>
  <si>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</si>
  <si>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</si>
  <si>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</si>
  <si>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</si>
  <si>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</si>
  <si>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</si>
  <si>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</si>
  <si>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</si>
  <si>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</si>
  <si>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</si>
  <si>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</si>
  <si>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</si>
  <si>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</si>
  <si>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</si>
  <si>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</si>
  <si>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</si>
  <si>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</si>
  <si>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</si>
  <si>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</si>
  <si>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</si>
  <si>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</si>
  <si>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</si>
  <si>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</si>
  <si>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</si>
  <si>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</si>
  <si>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</si>
  <si>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</si>
  <si>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</si>
  <si>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</si>
  <si>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</si>
  <si>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</si>
  <si>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</si>
  <si>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</si>
  <si>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</si>
  <si>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</si>
  <si>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</si>
  <si>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</si>
  <si>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</si>
  <si>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</si>
  <si>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</si>
  <si>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</si>
  <si>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</si>
  <si>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</si>
  <si>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</si>
  <si>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</si>
  <si>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</si>
  <si>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</si>
  <si>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</si>
  <si>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</si>
  <si>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</si>
  <si>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</si>
  <si>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</si>
  <si>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</si>
  <si>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</si>
  <si>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</si>
  <si>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</si>
  <si>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</si>
  <si>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</si>
  <si>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</si>
  <si>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</si>
  <si>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</si>
  <si>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</si>
  <si>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</si>
  <si>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</si>
  <si>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</si>
  <si>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</si>
  <si>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</si>
  <si>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</si>
  <si>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</si>
  <si>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</si>
  <si>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</si>
  <si>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</si>
  <si>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</si>
  <si>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</si>
  <si>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</si>
  <si>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</si>
  <si>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</si>
  <si>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</si>
  <si>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</si>
  <si>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</si>
  <si>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</si>
  <si>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</si>
  <si>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</si>
  <si>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</si>
  <si>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</si>
  <si>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</si>
  <si>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</si>
  <si>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</si>
  <si>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</si>
  <si>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</si>
  <si>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</si>
  <si>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</si>
  <si>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</si>
  <si>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</si>
  <si>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</si>
  <si>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</si>
  <si>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</si>
  <si>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</si>
  <si>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</si>
  <si>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</si>
  <si>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</si>
  <si>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</si>
  <si>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</si>
  <si>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</si>
  <si>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</si>
  <si>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</si>
  <si>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</si>
  <si>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</si>
  <si>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</si>
  <si>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</si>
  <si>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</si>
  <si>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</si>
  <si>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</si>
  <si>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</si>
  <si>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</si>
  <si>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</si>
  <si>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</si>
  <si>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</si>
  <si>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</si>
  <si>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</si>
  <si>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</si>
  <si>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</si>
  <si>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</si>
  <si>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</si>
  <si>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</si>
  <si>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</si>
  <si>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</si>
  <si>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</si>
  <si>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</si>
  <si>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</si>
  <si>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</si>
  <si>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</si>
  <si>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</si>
  <si>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</si>
  <si>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</si>
  <si>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</si>
  <si>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</si>
  <si>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</si>
  <si>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</si>
  <si>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</si>
  <si>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</si>
  <si>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</si>
  <si>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</si>
  <si>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</si>
  <si>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</si>
  <si>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</si>
  <si>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</si>
  <si>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</si>
  <si>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</si>
  <si>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</si>
  <si>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</si>
  <si>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</si>
  <si>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</si>
  <si>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</si>
  <si>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</si>
  <si>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</si>
  <si>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</si>
  <si>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</si>
  <si>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</si>
  <si>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</si>
  <si>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</si>
  <si>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</si>
  <si>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</si>
  <si>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</si>
  <si>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</si>
  <si>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</si>
  <si>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</si>
  <si>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</si>
  <si>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</si>
  <si>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</si>
  <si>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</si>
  <si>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</si>
  <si>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</si>
  <si>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</si>
  <si>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</si>
  <si>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</si>
  <si>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</si>
  <si>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</si>
  <si>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</si>
  <si>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</si>
  <si>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</si>
  <si>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</si>
  <si>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</si>
  <si>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</si>
  <si>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</si>
  <si>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</si>
  <si>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</si>
  <si>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</si>
  <si>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</si>
  <si>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</si>
  <si>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</si>
  <si>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</si>
  <si>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</si>
  <si>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</si>
  <si>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</si>
  <si>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</si>
  <si>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</si>
  <si>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</si>
  <si>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</si>
  <si>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</si>
  <si>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</si>
  <si>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</si>
  <si>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</si>
  <si>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</si>
  <si>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</si>
  <si>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</si>
  <si>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</si>
  <si>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</si>
  <si>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</si>
  <si>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</si>
  <si>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</si>
  <si>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</si>
  <si>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</si>
  <si>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</si>
  <si>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</si>
  <si>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</si>
  <si>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</si>
  <si>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</si>
  <si>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</si>
  <si>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</si>
  <si>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</si>
  <si>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</si>
  <si>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</si>
  <si>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</si>
  <si>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</si>
  <si>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</si>
  <si>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</si>
  <si>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</si>
  <si>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</si>
  <si>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</si>
  <si>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</si>
  <si>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</si>
  <si>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</si>
  <si>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</si>
  <si>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</si>
  <si>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</si>
  <si>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</si>
  <si>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</si>
  <si>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</si>
  <si>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</si>
  <si>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</si>
  <si>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</si>
  <si>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</si>
  <si>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</si>
  <si>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</si>
  <si>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</si>
  <si>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</si>
  <si>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</si>
  <si>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</si>
  <si>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</si>
  <si>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</si>
  <si>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</si>
  <si>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</si>
  <si>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</si>
  <si>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</si>
  <si>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</si>
  <si>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</si>
  <si>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</si>
  <si>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</si>
  <si>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</si>
  <si>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</si>
  <si>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</si>
  <si>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</si>
  <si>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</si>
  <si>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</si>
  <si>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</si>
  <si>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</si>
  <si>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</si>
  <si>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</si>
  <si>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</si>
  <si>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</si>
  <si>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</si>
  <si>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</si>
  <si>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</si>
  <si>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</si>
  <si>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</si>
  <si>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</si>
  <si>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</si>
  <si>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</si>
  <si>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</si>
  <si>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</si>
  <si>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</si>
  <si>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</si>
  <si>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</si>
  <si>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</si>
  <si>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</si>
  <si>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</si>
  <si>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</si>
  <si>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</si>
  <si>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</si>
  <si>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</si>
  <si>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</si>
  <si>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</si>
  <si>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</si>
  <si>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</si>
  <si>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</si>
  <si>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</si>
  <si>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</si>
  <si>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</si>
  <si>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</si>
  <si>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</si>
  <si>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</si>
  <si>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</si>
  <si>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</si>
  <si>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</si>
  <si>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</si>
  <si>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</si>
  <si>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</si>
  <si>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</si>
  <si>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</si>
  <si>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</si>
  <si>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</si>
  <si>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</si>
  <si>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</si>
  <si>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</si>
  <si>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</si>
  <si>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</si>
  <si>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</si>
  <si>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</si>
  <si>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</si>
  <si>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</si>
  <si>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</si>
  <si>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</si>
  <si>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</si>
  <si>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</si>
  <si>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</si>
  <si>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</si>
  <si>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</si>
  <si>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</si>
  <si>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</si>
  <si>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</si>
  <si>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</si>
  <si>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</si>
  <si>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</si>
  <si>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</si>
  <si>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</si>
  <si>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</si>
  <si>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</si>
  <si>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</si>
  <si>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</si>
  <si>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</si>
  <si>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</si>
  <si>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</si>
  <si>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</si>
  <si>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</si>
  <si>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</si>
  <si>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</si>
  <si>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</si>
  <si>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</si>
  <si>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</si>
  <si>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</si>
  <si>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</si>
  <si>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</si>
  <si>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</si>
  <si>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</si>
  <si>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</si>
  <si>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</si>
  <si>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</si>
  <si>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</si>
  <si>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</si>
  <si>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</si>
  <si>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</si>
  <si>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</si>
  <si>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</si>
  <si>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</si>
  <si>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</si>
  <si>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</si>
  <si>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</si>
  <si>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</si>
  <si>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</si>
  <si>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</si>
  <si>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</si>
  <si>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</si>
  <si>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</si>
  <si>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</si>
  <si>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</si>
  <si>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</si>
  <si>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</si>
  <si>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</si>
  <si>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</si>
  <si>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</si>
  <si>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</si>
  <si>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</si>
  <si>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</si>
  <si>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</si>
  <si>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</si>
  <si>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</si>
  <si>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</si>
  <si>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</si>
  <si>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</si>
  <si>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</si>
  <si>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</si>
  <si>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</si>
  <si>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</si>
  <si>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</si>
  <si>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</si>
  <si>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</si>
  <si>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</si>
  <si>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</si>
  <si>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</si>
  <si>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</si>
  <si>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</si>
  <si>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</si>
  <si>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</si>
  <si>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</si>
  <si>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</si>
  <si>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</si>
  <si>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</si>
  <si>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</si>
  <si>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</si>
  <si>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</si>
  <si>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</si>
  <si>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</si>
  <si>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</si>
  <si>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</si>
  <si>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</si>
  <si>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</si>
  <si>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</si>
  <si>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</si>
  <si>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</si>
  <si>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</si>
  <si>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</si>
  <si>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</si>
  <si>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</si>
  <si>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</si>
  <si>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</si>
  <si>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</si>
  <si>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</si>
  <si>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</si>
  <si>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</si>
  <si>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</si>
  <si>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</si>
  <si>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</si>
  <si>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</si>
  <si>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</si>
  <si>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</si>
  <si>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</si>
  <si>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</si>
  <si>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</si>
  <si>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</si>
  <si>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</si>
  <si>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</si>
  <si>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</si>
  <si>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</si>
  <si>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</si>
  <si>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</si>
  <si>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</si>
  <si>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</si>
  <si>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</si>
  <si>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</si>
  <si>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</si>
  <si>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</si>
  <si>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</si>
  <si>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</si>
  <si>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</si>
  <si>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</si>
  <si>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</si>
  <si>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</si>
  <si>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</si>
  <si>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</si>
  <si>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</si>
  <si>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</si>
  <si>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</si>
  <si>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</si>
  <si>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</si>
  <si>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</si>
  <si>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</si>
  <si>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</si>
  <si>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</si>
  <si>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</si>
  <si>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</si>
  <si>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</si>
  <si>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</si>
  <si>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</si>
  <si>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</si>
  <si>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</si>
  <si>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</si>
  <si>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</si>
  <si>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</si>
  <si>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</si>
  <si>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</si>
  <si>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</si>
  <si>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</si>
  <si>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</si>
  <si>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</si>
  <si>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</si>
  <si>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</si>
  <si>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</si>
  <si>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</si>
  <si>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</si>
  <si>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</si>
  <si>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</si>
  <si>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</si>
  <si>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</si>
  <si>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</si>
  <si>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</si>
  <si>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</si>
  <si>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</si>
  <si>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</si>
  <si>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</si>
  <si>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</si>
  <si>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</si>
  <si>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</si>
  <si>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</si>
  <si>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</si>
  <si>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</si>
  <si>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</si>
  <si>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</si>
  <si>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</si>
  <si>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</si>
  <si>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</si>
  <si>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</si>
  <si>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</si>
  <si>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</si>
  <si>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</si>
  <si>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</si>
  <si>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</si>
  <si>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</si>
  <si>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</si>
  <si>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</si>
  <si>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</si>
  <si>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</si>
  <si>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</si>
  <si>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</si>
  <si>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</si>
  <si>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</si>
  <si>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</si>
  <si>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</si>
  <si>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</si>
  <si>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</si>
  <si>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</si>
  <si>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</si>
  <si>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</si>
  <si>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</si>
  <si>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</si>
  <si>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</si>
  <si>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</si>
  <si>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</si>
  <si>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</si>
  <si>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</si>
  <si>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</si>
  <si>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</si>
  <si>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</si>
  <si>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</si>
  <si>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</si>
  <si>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</si>
  <si>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</si>
  <si>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</si>
  <si>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</si>
  <si>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</si>
  <si>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</si>
  <si>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</si>
  <si>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</si>
  <si>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</si>
  <si>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</si>
  <si>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</si>
  <si>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</si>
  <si>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</si>
  <si>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</si>
  <si>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</si>
  <si>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</si>
  <si>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</si>
  <si>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</si>
  <si>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</si>
  <si>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</si>
  <si>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</si>
  <si>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</si>
  <si>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</si>
  <si>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</si>
  <si>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</si>
  <si>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</si>
  <si>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</si>
  <si>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</si>
  <si>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</si>
  <si>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</si>
  <si>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</si>
  <si>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</si>
  <si>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</si>
  <si>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</si>
  <si>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</si>
  <si>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</si>
  <si>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</si>
  <si>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</si>
  <si>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</si>
  <si>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</si>
  <si>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</si>
  <si>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</si>
  <si>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</si>
  <si>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</si>
  <si>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</si>
  <si>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</si>
  <si>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</si>
  <si>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</si>
  <si>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</si>
  <si>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</si>
  <si>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</si>
  <si>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</si>
  <si>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</si>
  <si>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</si>
  <si>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</si>
  <si>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</si>
  <si>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</si>
  <si>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</si>
  <si>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</si>
  <si>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</si>
  <si>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</si>
  <si>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</si>
  <si>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</si>
  <si>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</si>
  <si>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</si>
  <si>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</si>
  <si>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</si>
  <si>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</si>
  <si>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</si>
  <si>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</si>
  <si>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</si>
  <si>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</si>
  <si>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</si>
  <si>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</si>
  <si>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</si>
  <si>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</si>
  <si>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</si>
  <si>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</si>
  <si>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</si>
  <si>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</si>
  <si>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</si>
  <si>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</si>
  <si>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</si>
  <si>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</si>
  <si>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</si>
  <si>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</si>
  <si>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</si>
  <si>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</si>
  <si>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</si>
  <si>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</si>
  <si>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</si>
  <si>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</si>
  <si>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</si>
  <si>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</si>
  <si>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</si>
  <si>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</si>
  <si>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</si>
  <si>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</si>
  <si>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</si>
  <si>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</si>
  <si>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</si>
  <si>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</si>
  <si>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</si>
  <si>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</si>
  <si>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</si>
  <si>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</si>
  <si>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</si>
  <si>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</si>
  <si>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</si>
  <si>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</si>
  <si>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</si>
  <si>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</si>
  <si>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</si>
  <si>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</si>
  <si>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</si>
  <si>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</si>
  <si>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</si>
  <si>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</si>
  <si>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</si>
  <si>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</si>
  <si>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</si>
  <si>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</si>
  <si>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</si>
  <si>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</si>
  <si>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</si>
  <si>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</si>
  <si>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</si>
  <si>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</si>
  <si>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</si>
  <si>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</si>
  <si>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</si>
  <si>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</si>
  <si>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</si>
  <si>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</si>
  <si>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</si>
  <si>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</si>
  <si>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</si>
  <si>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</si>
  <si>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</si>
  <si>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</si>
  <si>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</si>
  <si>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</si>
  <si>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</si>
  <si>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</si>
  <si>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</si>
  <si>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</si>
  <si>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</si>
  <si>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</si>
  <si>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</si>
  <si>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</si>
  <si>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</si>
  <si>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</si>
  <si>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</si>
  <si>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</si>
  <si>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</si>
  <si>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</si>
  <si>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</si>
  <si>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</si>
  <si>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</si>
  <si>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</si>
  <si>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</si>
  <si>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</si>
  <si>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</si>
  <si>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</si>
  <si>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</si>
  <si>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</si>
  <si>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</si>
  <si>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</si>
  <si>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</si>
  <si>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</si>
  <si>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</si>
  <si>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</si>
  <si>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</si>
  <si>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</si>
  <si>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</si>
  <si>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</si>
  <si>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</si>
  <si>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</si>
  <si>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</si>
  <si>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</si>
  <si>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</si>
  <si>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</si>
  <si>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</si>
  <si>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</si>
  <si>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</si>
  <si>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</si>
  <si>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</si>
  <si>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</si>
  <si>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</si>
  <si>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</si>
  <si>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</si>
  <si>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</si>
  <si>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</si>
  <si>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</si>
  <si>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</si>
  <si>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</si>
  <si>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</si>
  <si>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</si>
  <si>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</si>
  <si>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</si>
  <si>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</si>
  <si>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</si>
  <si>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</si>
  <si>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</si>
  <si>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</si>
  <si>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</si>
  <si>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</si>
  <si>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</si>
  <si>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</si>
  <si>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</si>
  <si>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</si>
  <si>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</si>
  <si>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</si>
  <si>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</si>
  <si>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</si>
  <si>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</si>
  <si>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</si>
  <si>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</si>
  <si>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</si>
  <si>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</si>
  <si>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</si>
  <si>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</si>
  <si>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</si>
  <si>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</si>
  <si>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</si>
  <si>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</si>
  <si>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</si>
  <si>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</si>
  <si>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</si>
  <si>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</si>
  <si>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</si>
  <si>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</si>
  <si>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</si>
  <si>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</si>
  <si>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</si>
  <si>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</si>
  <si>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</si>
  <si>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</si>
  <si>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</si>
  <si>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</si>
  <si>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</si>
  <si>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</si>
  <si>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</si>
  <si>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</si>
  <si>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</si>
  <si>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</si>
  <si>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</si>
  <si>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</si>
  <si>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</si>
  <si>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</si>
  <si>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</si>
  <si>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</si>
  <si>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</si>
  <si>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</si>
  <si>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</si>
  <si>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</si>
  <si>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</si>
  <si>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</si>
  <si>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</si>
  <si>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</si>
  <si>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</si>
  <si>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</si>
  <si>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</si>
  <si>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</si>
  <si>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</si>
  <si>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</si>
  <si>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</si>
  <si>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</si>
  <si>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</si>
  <si>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</si>
  <si>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</si>
  <si>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</si>
  <si>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</si>
  <si>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</si>
  <si>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</si>
  <si>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</si>
  <si>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</si>
  <si>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</si>
  <si>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</si>
  <si>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</si>
  <si>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</si>
  <si>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</si>
  <si>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</si>
  <si>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</si>
  <si>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</si>
  <si>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</si>
  <si>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</si>
  <si>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</si>
  <si>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</si>
  <si>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</si>
  <si>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</si>
  <si>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</si>
  <si>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</si>
  <si>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</si>
  <si>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</si>
  <si>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</si>
  <si>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</si>
  <si>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</si>
  <si>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</si>
  <si>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</si>
  <si>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</si>
  <si>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</si>
  <si>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</si>
  <si>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</si>
  <si>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</si>
  <si>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</si>
  <si>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</si>
  <si>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</si>
  <si>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</si>
  <si>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</si>
  <si>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</si>
  <si>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</si>
  <si>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</si>
  <si>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</si>
  <si>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</si>
  <si>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</si>
  <si>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</si>
  <si>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</si>
  <si>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</si>
  <si>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</si>
  <si>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</si>
  <si>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</si>
  <si>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</si>
  <si>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</si>
  <si>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</si>
  <si>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</si>
  <si>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</si>
  <si>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</si>
  <si>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</si>
  <si>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</si>
  <si>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</si>
  <si>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</si>
  <si>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</si>
  <si>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</si>
  <si>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</si>
  <si>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</si>
  <si>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</si>
  <si>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</si>
  <si>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</si>
  <si>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</si>
  <si>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</si>
  <si>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</si>
  <si>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</si>
  <si>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</si>
  <si>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</si>
  <si>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</si>
  <si>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</si>
  <si>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</si>
  <si>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</si>
  <si>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</si>
  <si>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</si>
  <si>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</si>
  <si>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</si>
  <si>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</si>
  <si>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</si>
  <si>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</si>
  <si>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</si>
  <si>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</si>
  <si>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</si>
  <si>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</si>
  <si>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</si>
  <si>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</si>
  <si>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</si>
  <si>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</si>
  <si>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</si>
  <si>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</si>
  <si>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</si>
  <si>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</si>
  <si>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</si>
  <si>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</si>
  <si>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</si>
  <si>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</si>
  <si>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</si>
  <si>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</si>
  <si>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</si>
  <si>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</si>
  <si>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</si>
  <si>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</si>
  <si>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</si>
  <si>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</si>
  <si>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</si>
  <si>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</si>
  <si>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</si>
  <si>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</si>
  <si>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</si>
  <si>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</si>
  <si>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</si>
  <si>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</si>
  <si>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</si>
  <si>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</si>
  <si>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</si>
  <si>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</si>
  <si>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</si>
  <si>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</si>
  <si>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</si>
  <si>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</si>
  <si>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</si>
  <si>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</si>
  <si>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</si>
  <si>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</si>
  <si>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</si>
  <si>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</si>
  <si>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</si>
  <si>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</si>
  <si>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</si>
  <si>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</si>
  <si>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</si>
  <si>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</si>
  <si>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</si>
  <si>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</si>
  <si>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</si>
  <si>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</si>
  <si>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</si>
  <si>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</si>
  <si>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</si>
  <si>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</si>
  <si>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</si>
  <si>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</si>
  <si>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</si>
  <si>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</si>
  <si>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</si>
  <si>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</si>
  <si>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</si>
  <si>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</si>
  <si>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</si>
  <si>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</si>
  <si>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</si>
  <si>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</si>
  <si>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</si>
  <si>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</si>
  <si>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</si>
  <si>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</si>
  <si>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</si>
  <si>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</si>
  <si>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</si>
  <si>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</si>
  <si>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</si>
  <si>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</si>
  <si>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</si>
  <si>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</si>
  <si>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</si>
  <si>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</si>
  <si>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</si>
  <si>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</si>
  <si>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</si>
  <si>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</si>
  <si>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</si>
  <si>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</si>
  <si>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</si>
  <si>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</si>
  <si>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</si>
  <si>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</si>
  <si>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</si>
  <si>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</si>
  <si>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</si>
  <si>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</si>
  <si>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</si>
  <si>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</si>
  <si>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</si>
  <si>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</si>
  <si>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</si>
  <si>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</si>
  <si>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</si>
  <si>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</si>
  <si>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</si>
  <si>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</si>
  <si>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</si>
  <si>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</si>
  <si>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</si>
  <si>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</si>
  <si>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</si>
  <si>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</si>
  <si>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</si>
  <si>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</si>
  <si>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</si>
  <si>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</si>
  <si>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</si>
  <si>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</si>
  <si>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</si>
  <si>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</si>
  <si>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</si>
  <si>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</si>
  <si>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</si>
  <si>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</si>
  <si>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</si>
  <si>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</si>
  <si>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</si>
  <si>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</si>
  <si>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</si>
  <si>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</si>
  <si>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</si>
  <si>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</si>
  <si>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</si>
  <si>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</si>
  <si>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</si>
  <si>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</si>
  <si>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</si>
  <si>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</si>
  <si>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</si>
  <si>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</si>
  <si>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</si>
  <si>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</si>
  <si>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</si>
  <si>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</si>
  <si>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</si>
  <si>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</si>
  <si>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</si>
  <si>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</si>
  <si>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</si>
  <si>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</si>
  <si>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</si>
  <si>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</si>
  <si>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</si>
  <si>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</si>
  <si>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</si>
  <si>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</si>
  <si>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</si>
  <si>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</si>
  <si>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</si>
  <si>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</si>
  <si>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</si>
  <si>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</si>
  <si>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</si>
  <si>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</si>
  <si>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</si>
  <si>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</si>
  <si>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</si>
  <si>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</si>
  <si>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</si>
  <si>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</si>
  <si>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</si>
  <si>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</si>
  <si>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</si>
  <si>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</si>
  <si>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</si>
  <si>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</si>
  <si>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</si>
  <si>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</si>
  <si>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</si>
  <si>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</si>
  <si>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</si>
  <si>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</si>
  <si>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</si>
  <si>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</si>
  <si>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</si>
  <si>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</si>
  <si>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</si>
  <si>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</si>
  <si>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</si>
  <si>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</si>
  <si>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</si>
  <si>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</si>
  <si>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</si>
  <si>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</si>
  <si>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</si>
  <si>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</si>
  <si>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</si>
  <si>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</si>
  <si>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</si>
  <si>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</si>
  <si>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</si>
  <si>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</si>
  <si>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</si>
  <si>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</si>
  <si>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</si>
  <si>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</si>
  <si>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</si>
  <si>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</si>
  <si>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</si>
  <si>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</si>
  <si>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</si>
  <si>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</si>
  <si>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</si>
  <si>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</si>
  <si>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</si>
  <si>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</si>
  <si>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</si>
  <si>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</si>
  <si>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</si>
  <si>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</si>
  <si>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</si>
  <si>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</si>
  <si>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</si>
  <si>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</si>
  <si>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</si>
  <si>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</si>
  <si>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</si>
  <si>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</si>
  <si>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</si>
  <si>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</si>
  <si>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</si>
  <si>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</si>
  <si>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</si>
  <si>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</si>
  <si>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</si>
  <si>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</si>
  <si>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</si>
  <si>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</si>
  <si>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</si>
  <si>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</si>
  <si>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</si>
  <si>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</si>
  <si>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</si>
  <si>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</si>
  <si>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</si>
  <si>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</si>
  <si>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</si>
  <si>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</si>
  <si>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</si>
  <si>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</si>
  <si>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</si>
  <si>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</si>
  <si>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</si>
  <si>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</si>
  <si>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</si>
  <si>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</si>
  <si>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</si>
  <si>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</si>
  <si>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</si>
  <si>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</si>
  <si>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</si>
  <si>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</si>
  <si>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</si>
  <si>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</si>
  <si>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</si>
  <si>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</si>
  <si>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</si>
  <si>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</si>
  <si>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</si>
  <si>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</si>
  <si>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</si>
  <si>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</si>
  <si>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</si>
  <si>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</si>
  <si>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</si>
  <si>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</si>
  <si>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</si>
  <si>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</si>
  <si>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</si>
  <si>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</si>
  <si>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</si>
  <si>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</si>
  <si>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</si>
  <si>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</si>
  <si>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</si>
  <si>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</si>
  <si>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</si>
  <si>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</si>
  <si>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</si>
  <si>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</si>
  <si>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</si>
  <si>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</si>
  <si>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</si>
  <si>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</si>
  <si>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</si>
  <si>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</si>
  <si>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</si>
  <si>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</si>
  <si>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</si>
  <si>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</si>
  <si>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</si>
  <si>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</si>
  <si>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</si>
  <si>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</si>
  <si>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</si>
  <si>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</si>
  <si>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</si>
  <si>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</si>
  <si>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</si>
  <si>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</si>
  <si>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</si>
  <si>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</si>
  <si>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</si>
  <si>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</si>
  <si>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</si>
  <si>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</si>
  <si>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</si>
  <si>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</si>
  <si>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</si>
  <si>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</si>
  <si>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</si>
  <si>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</si>
  <si>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</si>
  <si>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</si>
  <si>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</si>
  <si>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</si>
  <si>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</si>
  <si>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</si>
  <si>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</si>
  <si>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</si>
  <si>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</si>
  <si>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</si>
  <si>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</si>
  <si>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</si>
  <si>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</si>
  <si>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</si>
  <si>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</si>
  <si>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</si>
  <si>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</si>
  <si>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</si>
  <si>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</si>
  <si>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</si>
  <si>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</si>
  <si>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</si>
  <si>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</si>
  <si>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</si>
  <si>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</si>
  <si>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</si>
  <si>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</si>
  <si>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</si>
  <si>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</si>
  <si>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</si>
  <si>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</si>
  <si>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</si>
  <si>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</si>
  <si>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</si>
  <si>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</si>
  <si>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</si>
  <si>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</si>
  <si>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</si>
  <si>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</si>
  <si>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</si>
  <si>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</si>
  <si>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</si>
  <si>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</si>
  <si>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</si>
  <si>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</si>
  <si>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</si>
  <si>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</si>
  <si>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</si>
  <si>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</si>
  <si>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</si>
  <si>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</si>
  <si>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</si>
  <si>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</si>
  <si>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</si>
  <si>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</si>
  <si>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</si>
  <si>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</si>
  <si>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</si>
  <si>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</si>
  <si>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</si>
  <si>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</si>
  <si>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</si>
  <si>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</si>
  <si>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</si>
  <si>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</si>
  <si>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</si>
  <si>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</si>
  <si>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</si>
  <si>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</si>
  <si>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</si>
  <si>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</si>
  <si>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</si>
  <si>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</si>
  <si>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</si>
  <si>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</si>
  <si>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</si>
  <si>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</si>
  <si>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</si>
  <si>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</si>
  <si>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</si>
  <si>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</si>
  <si>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</si>
  <si>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</si>
  <si>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</si>
  <si>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</si>
  <si>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</si>
  <si>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</si>
  <si>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</si>
  <si>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</si>
  <si>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</si>
  <si>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</si>
  <si>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</si>
  <si>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</si>
  <si>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</si>
  <si>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</si>
  <si>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</si>
  <si>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</si>
  <si>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</si>
  <si>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</si>
  <si>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</si>
  <si>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</si>
  <si>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</si>
  <si>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</si>
  <si>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</si>
  <si>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</si>
  <si>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</si>
  <si>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</si>
  <si>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</si>
  <si>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</si>
  <si>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</si>
  <si>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</si>
  <si>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</si>
  <si>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</si>
  <si>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</si>
  <si>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</si>
  <si>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</si>
  <si>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</si>
  <si>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</si>
  <si>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</si>
  <si>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</si>
  <si>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</si>
  <si>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</si>
  <si>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</si>
  <si>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</si>
  <si>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</si>
  <si>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</si>
  <si>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</si>
  <si>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</si>
  <si>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</si>
  <si>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</si>
  <si>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</si>
  <si>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</si>
  <si>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</si>
  <si>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</si>
  <si>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</si>
  <si>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</si>
  <si>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</si>
  <si>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</si>
  <si>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</si>
  <si>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</si>
  <si>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</si>
  <si>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</si>
  <si>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</si>
  <si>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</si>
  <si>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</si>
  <si>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</si>
  <si>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</si>
  <si>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</si>
  <si>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</si>
  <si>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</si>
  <si>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</si>
  <si>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</si>
  <si>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</si>
  <si>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</si>
  <si>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</si>
  <si>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</si>
  <si>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</si>
  <si>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</si>
  <si>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</si>
  <si>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</si>
  <si>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</si>
  <si>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</si>
  <si>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</si>
  <si>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</si>
  <si>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</si>
  <si>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</si>
  <si>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</si>
  <si>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</si>
  <si>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</si>
  <si>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</si>
  <si>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</si>
  <si>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</si>
  <si>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</si>
  <si>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</si>
  <si>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</si>
  <si>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</si>
  <si>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</si>
  <si>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</si>
  <si>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</si>
  <si>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</si>
  <si>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</si>
  <si>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</si>
  <si>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</si>
  <si>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</si>
  <si>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</si>
  <si>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</si>
  <si>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</si>
  <si>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</si>
  <si>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</si>
  <si>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</si>
  <si>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</si>
  <si>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</si>
  <si>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</si>
  <si>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</si>
  <si>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</si>
  <si>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</si>
  <si>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</si>
  <si>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</si>
  <si>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</si>
  <si>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</si>
  <si>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</si>
  <si>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</si>
  <si>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</si>
  <si>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</si>
  <si>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</si>
  <si>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</si>
  <si>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</si>
  <si>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</si>
  <si>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</si>
  <si>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</si>
  <si>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</si>
  <si>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</si>
  <si>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</si>
  <si>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</si>
  <si>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</si>
  <si>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</si>
  <si>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</si>
  <si>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</si>
  <si>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</si>
  <si>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</si>
  <si>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</si>
  <si>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</si>
  <si>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</si>
  <si>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</si>
  <si>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</si>
  <si>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</si>
  <si>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</si>
  <si>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</si>
  <si>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</si>
  <si>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</si>
  <si>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</si>
  <si>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</si>
  <si>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</si>
  <si>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</si>
  <si>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</si>
  <si>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</si>
  <si>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</si>
  <si>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</si>
  <si>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</si>
  <si>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</si>
  <si>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</si>
  <si>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</si>
  <si>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</si>
  <si>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</si>
  <si>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</si>
  <si>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</si>
  <si>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</si>
  <si>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</si>
  <si>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</si>
  <si>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</si>
  <si>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</si>
  <si>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</si>
  <si>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</si>
  <si>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</si>
  <si>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</si>
  <si>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</si>
  <si>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</si>
  <si>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</si>
  <si>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</si>
  <si>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</si>
  <si>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</si>
  <si>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</si>
  <si>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</si>
  <si>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</si>
  <si>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</si>
  <si>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</si>
  <si>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</si>
  <si>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</si>
  <si>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</si>
  <si>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</si>
  <si>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</si>
  <si>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</si>
  <si>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</si>
  <si>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</si>
  <si>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</si>
  <si>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</si>
  <si>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</si>
  <si>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</si>
  <si>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</si>
  <si>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</si>
  <si>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</si>
  <si>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</si>
  <si>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</si>
  <si>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</si>
  <si>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</si>
  <si>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</si>
  <si>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</si>
  <si>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</si>
  <si>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</si>
  <si>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</si>
  <si>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</si>
  <si>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</si>
  <si>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</si>
  <si>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</si>
  <si>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</si>
  <si>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</si>
  <si>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</si>
  <si>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</si>
  <si>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</si>
  <si>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</si>
  <si>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</si>
  <si>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</si>
  <si>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</si>
  <si>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</si>
  <si>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</si>
  <si>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</si>
  <si>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</si>
  <si>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</si>
  <si>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</si>
  <si>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</si>
  <si>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</si>
  <si>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</si>
  <si>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</si>
  <si>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</si>
  <si>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</si>
  <si>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</si>
  <si>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</si>
  <si>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</si>
  <si>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</si>
  <si>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</si>
  <si>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</si>
  <si>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</si>
  <si>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</si>
  <si>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</si>
  <si>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</si>
  <si>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</si>
  <si>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</si>
  <si>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</si>
  <si>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</si>
  <si>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</si>
  <si>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</si>
  <si>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</si>
  <si>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</si>
  <si>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</si>
  <si>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</si>
  <si>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</si>
  <si>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</si>
  <si>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</si>
  <si>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</si>
  <si>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</si>
  <si>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</si>
  <si>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</si>
  <si>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</si>
  <si>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</si>
  <si>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</si>
  <si>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</si>
  <si>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</si>
  <si>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</si>
  <si>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</si>
  <si>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</si>
  <si>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</si>
  <si>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</si>
  <si>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</si>
  <si>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</si>
  <si>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</si>
  <si>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</si>
  <si>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</si>
  <si>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</si>
  <si>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</si>
  <si>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</si>
  <si>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</si>
  <si>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</si>
  <si>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</si>
  <si>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</si>
  <si>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</si>
  <si>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</si>
  <si>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</si>
  <si>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</si>
  <si>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</si>
  <si>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</si>
  <si>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</si>
  <si>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</si>
  <si>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</si>
  <si>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</si>
  <si>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</si>
  <si>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</si>
  <si>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</si>
  <si>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</si>
  <si>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</si>
  <si>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</si>
  <si>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</si>
  <si>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</si>
  <si>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</si>
  <si>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</si>
  <si>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</si>
  <si>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</si>
  <si>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</si>
  <si>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</si>
  <si>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</si>
  <si>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</si>
  <si>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</si>
  <si>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</si>
  <si>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</si>
  <si>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</si>
  <si>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</si>
  <si>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</si>
  <si>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</si>
  <si>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</si>
  <si>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</si>
  <si>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</si>
  <si>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</si>
  <si>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</si>
  <si>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</si>
  <si>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</si>
  <si>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</si>
  <si>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</si>
  <si>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</si>
  <si>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</si>
  <si>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</si>
  <si>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</si>
  <si>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</si>
  <si>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</si>
  <si>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</si>
  <si>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</si>
  <si>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</si>
  <si>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</si>
  <si>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</si>
  <si>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</si>
  <si>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</si>
  <si>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</si>
  <si>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</si>
  <si>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</si>
  <si>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</si>
  <si>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</si>
  <si>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</si>
  <si>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</si>
  <si>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</si>
  <si>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</si>
  <si>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</si>
  <si>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</si>
  <si>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</si>
  <si>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</si>
  <si>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</si>
  <si>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</si>
  <si>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</si>
  <si>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</si>
  <si>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</si>
  <si>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</si>
  <si>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</si>
  <si>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</si>
  <si>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</si>
  <si>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</si>
  <si>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</si>
  <si>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</si>
  <si>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</si>
  <si>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</si>
  <si>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</si>
  <si>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</si>
  <si>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</si>
  <si>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</si>
  <si>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</si>
  <si>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</si>
  <si>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</si>
  <si>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</si>
  <si>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</si>
  <si>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</si>
  <si>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</si>
  <si>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</si>
  <si>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</si>
  <si>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</si>
  <si>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</si>
  <si>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</si>
  <si>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</si>
  <si>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</si>
  <si>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</si>
  <si>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</si>
  <si>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</si>
  <si>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</si>
  <si>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</si>
  <si>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</si>
  <si>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</si>
  <si>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</si>
  <si>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</si>
  <si>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</si>
  <si>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</si>
  <si>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</si>
  <si>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</si>
  <si>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</si>
  <si>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</si>
  <si>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</si>
  <si>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</si>
  <si>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</si>
  <si>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</si>
  <si>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</si>
  <si>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</si>
  <si>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</si>
  <si>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</si>
  <si>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</si>
  <si>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</si>
  <si>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</si>
  <si>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</si>
  <si>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</si>
  <si>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</si>
  <si>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</si>
  <si>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</si>
  <si>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</si>
  <si>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</si>
  <si>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</si>
  <si>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</si>
  <si>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</si>
  <si>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</si>
  <si>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</si>
  <si>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</si>
  <si>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</si>
  <si>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</si>
  <si>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</si>
  <si>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</si>
  <si>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</si>
  <si>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</si>
  <si>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</si>
  <si>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</si>
  <si>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</si>
  <si>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</si>
  <si>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</si>
  <si>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</si>
  <si>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</si>
  <si>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</si>
  <si>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</si>
  <si>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</si>
  <si>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</si>
  <si>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</si>
  <si>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</si>
  <si>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</si>
  <si>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</si>
  <si>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</si>
  <si>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</si>
  <si>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</si>
  <si>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</si>
  <si>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</si>
  <si>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</si>
  <si>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</si>
  <si>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</si>
  <si>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</si>
  <si>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</si>
  <si>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</si>
  <si>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</si>
  <si>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</si>
  <si>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</si>
  <si>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</si>
  <si>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</si>
  <si>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</si>
  <si>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</si>
  <si>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</si>
  <si>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</si>
  <si>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</si>
  <si>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</si>
  <si>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</si>
  <si>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</si>
  <si>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</si>
  <si>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</si>
  <si>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</si>
  <si>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</si>
  <si>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</si>
  <si>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</si>
  <si>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</si>
  <si>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</si>
  <si>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</si>
  <si>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</si>
  <si>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</si>
  <si>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</si>
  <si>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</si>
  <si>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</si>
  <si>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</si>
  <si>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</si>
  <si>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</si>
  <si>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</si>
  <si>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</si>
  <si>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</si>
  <si>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</si>
  <si>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</si>
  <si>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</si>
  <si>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</si>
  <si>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</si>
  <si>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</si>
  <si>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</si>
  <si>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</si>
  <si>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</si>
  <si>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</si>
  <si>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</si>
  <si>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</si>
  <si>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</si>
  <si>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</si>
  <si>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</si>
  <si>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</si>
  <si>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</si>
  <si>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</si>
  <si>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</si>
  <si>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</si>
  <si>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</si>
  <si>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</si>
  <si>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</si>
  <si>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</si>
  <si>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</si>
  <si>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</si>
  <si>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</si>
  <si>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</si>
  <si>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</si>
  <si>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</si>
  <si>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</si>
  <si>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</si>
  <si>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</si>
  <si>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</si>
  <si>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</si>
  <si>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</si>
  <si>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</si>
  <si>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</si>
  <si>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</si>
  <si>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</si>
  <si>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</si>
  <si>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</si>
  <si>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</si>
  <si>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</si>
  <si>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</si>
  <si>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</si>
  <si>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</si>
  <si>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</si>
  <si>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</si>
  <si>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</si>
  <si>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</si>
  <si>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</si>
  <si>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</si>
  <si>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</si>
  <si>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</si>
  <si>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</si>
  <si>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</si>
  <si>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</si>
  <si>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</si>
  <si>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</si>
  <si>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</si>
  <si>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</si>
  <si>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</si>
  <si>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</si>
  <si>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</si>
  <si>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</si>
  <si>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</si>
  <si>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</si>
  <si>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</si>
  <si>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</si>
  <si>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</si>
  <si>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</si>
  <si>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</si>
  <si>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</si>
  <si>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</si>
  <si>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</si>
  <si>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</si>
  <si>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</si>
  <si>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</si>
  <si>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</si>
  <si>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</si>
  <si>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</si>
  <si>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</si>
  <si>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</si>
  <si>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</si>
  <si>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</si>
  <si>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</si>
  <si>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</si>
  <si>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</si>
  <si>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</si>
  <si>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</si>
  <si>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</si>
  <si>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</si>
  <si>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</si>
  <si>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</si>
  <si>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</si>
  <si>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</si>
  <si>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</si>
  <si>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</si>
  <si>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</si>
  <si>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</si>
  <si>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</si>
  <si>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</si>
  <si>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</si>
  <si>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</si>
  <si>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</si>
  <si>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</si>
  <si>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</si>
  <si>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</si>
  <si>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</si>
  <si>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</si>
  <si>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</si>
  <si>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</si>
  <si>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</si>
  <si>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</si>
  <si>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</si>
  <si>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</si>
  <si>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</si>
  <si>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</si>
  <si>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</si>
  <si>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</si>
  <si>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</si>
  <si>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</si>
  <si>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</si>
  <si>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</si>
  <si>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</si>
  <si>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</si>
  <si>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</si>
  <si>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</si>
  <si>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</si>
  <si>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</si>
  <si>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</si>
  <si>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</si>
  <si>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</si>
  <si>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</si>
  <si>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</si>
  <si>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</si>
  <si>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</si>
  <si>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</si>
  <si>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</si>
  <si>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</si>
  <si>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</si>
  <si>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</si>
  <si>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</si>
  <si>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</si>
  <si>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</si>
  <si>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</si>
  <si>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</si>
  <si>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</si>
  <si>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</si>
  <si>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</si>
  <si>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</si>
  <si>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</si>
  <si>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</si>
  <si>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</si>
  <si>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</si>
  <si>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</si>
  <si>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</si>
  <si>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</si>
  <si>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</si>
  <si>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</si>
  <si>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</si>
  <si>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</si>
  <si>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</si>
  <si>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</si>
  <si>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</si>
  <si>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</si>
  <si>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</si>
  <si>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</si>
  <si>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</si>
  <si>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</si>
  <si>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</si>
  <si>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</si>
  <si>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</si>
  <si>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</si>
  <si>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</si>
  <si>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</si>
  <si>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</si>
  <si>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</si>
  <si>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</si>
  <si>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</si>
  <si>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</si>
  <si>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</si>
  <si>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</si>
  <si>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</si>
  <si>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</si>
  <si>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</si>
  <si>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</si>
  <si>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</si>
  <si>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</si>
  <si>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</si>
  <si>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</si>
  <si>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</si>
  <si>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</si>
  <si>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</si>
  <si>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</si>
  <si>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</si>
  <si>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</si>
  <si>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</si>
  <si>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</si>
  <si>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</si>
  <si>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</si>
  <si>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</si>
  <si>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</si>
  <si>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</si>
  <si>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</si>
  <si>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</si>
  <si>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</si>
  <si>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</si>
  <si>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</si>
  <si>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</si>
  <si>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</si>
  <si>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</si>
  <si>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</si>
  <si>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</si>
  <si>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</si>
  <si>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</si>
  <si>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</si>
  <si>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</si>
  <si>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</si>
  <si>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</si>
  <si>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</si>
  <si>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</si>
  <si>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</si>
  <si>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</si>
  <si>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</si>
  <si>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</si>
  <si>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</si>
  <si>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</si>
  <si>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</si>
  <si>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</si>
  <si>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</si>
  <si>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</si>
  <si>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</si>
  <si>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</si>
  <si>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</si>
  <si>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</si>
  <si>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</si>
  <si>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</si>
  <si>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</si>
  <si>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</si>
  <si>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</si>
  <si>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</si>
  <si>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</si>
  <si>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</si>
  <si>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</si>
  <si>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</si>
  <si>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</si>
  <si>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</si>
  <si>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</si>
  <si>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</si>
  <si>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</si>
  <si>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</si>
  <si>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</si>
  <si>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</si>
  <si>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</si>
  <si>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</si>
  <si>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</si>
  <si>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</si>
  <si>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</si>
  <si>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</si>
  <si>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</si>
  <si>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</si>
  <si>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</si>
  <si>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</si>
  <si>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</si>
  <si>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</si>
  <si>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</si>
  <si>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</si>
  <si>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</si>
  <si>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</si>
  <si>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</si>
  <si>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</si>
  <si>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</si>
  <si>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</si>
  <si>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</si>
  <si>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</si>
  <si>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</si>
  <si>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</si>
  <si>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</si>
  <si>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</si>
  <si>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</si>
  <si>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</si>
  <si>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</si>
  <si>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</si>
  <si>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</si>
  <si>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</si>
  <si>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</si>
  <si>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</si>
  <si>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</si>
  <si>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</si>
  <si>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</si>
  <si>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</si>
  <si>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</si>
  <si>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</si>
  <si>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</si>
  <si>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</si>
  <si>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</si>
  <si>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</si>
  <si>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</si>
  <si>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</si>
  <si>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</si>
  <si>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</si>
  <si>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</si>
  <si>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</si>
  <si>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</si>
  <si>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</si>
  <si>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</si>
  <si>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</si>
  <si>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</si>
  <si>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</si>
  <si>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</si>
  <si>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</si>
  <si>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</si>
  <si>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</si>
  <si>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</si>
  <si>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</si>
  <si>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</si>
  <si>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</si>
  <si>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</si>
  <si>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</si>
  <si>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</si>
  <si>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</si>
  <si>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</si>
  <si>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</si>
  <si>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</si>
  <si>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</si>
  <si>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</si>
  <si>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</si>
  <si>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</si>
  <si>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</si>
  <si>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</si>
  <si>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</si>
  <si>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</si>
  <si>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</si>
  <si>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</si>
  <si>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</si>
  <si>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</si>
  <si>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</si>
  <si>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</si>
  <si>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</si>
  <si>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</si>
  <si>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</si>
  <si>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</si>
  <si>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</si>
  <si>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</si>
  <si>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</si>
  <si>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</si>
  <si>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</si>
  <si>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</si>
  <si>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</si>
  <si>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</si>
  <si>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</si>
  <si>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</si>
  <si>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</si>
  <si>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</si>
  <si>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</si>
  <si>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</si>
  <si>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</si>
  <si>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</si>
  <si>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</si>
  <si>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</si>
  <si>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</si>
  <si>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</si>
  <si>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</si>
  <si>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</si>
  <si>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</si>
  <si>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</si>
  <si>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</si>
  <si>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</si>
  <si>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</si>
  <si>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</si>
  <si>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</si>
  <si>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</si>
  <si>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</si>
  <si>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</si>
  <si>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</si>
  <si>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</si>
  <si>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</si>
  <si>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</si>
  <si>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</si>
  <si>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</si>
  <si>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</si>
  <si>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</si>
  <si>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</si>
  <si>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</si>
  <si>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</si>
  <si>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</si>
  <si>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</si>
  <si>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</si>
  <si>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</si>
  <si>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</si>
  <si>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</si>
  <si>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</si>
  <si>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</si>
  <si>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</si>
  <si>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</si>
  <si>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</si>
  <si>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</si>
  <si>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</si>
  <si>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</si>
  <si>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</si>
  <si>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</si>
  <si>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</si>
  <si>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</si>
  <si>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</si>
  <si>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</si>
  <si>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</si>
  <si>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</si>
  <si>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</si>
  <si>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</si>
  <si>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</si>
  <si>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</si>
  <si>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</si>
  <si>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</si>
  <si>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</si>
  <si>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</si>
  <si>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</si>
  <si>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</si>
  <si>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</si>
  <si>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</si>
  <si>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</si>
  <si>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</si>
  <si>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</si>
  <si>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</si>
  <si>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</si>
  <si>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</si>
  <si>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</si>
  <si>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</si>
  <si>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</si>
  <si>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</si>
  <si>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</si>
  <si>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</si>
  <si>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</si>
  <si>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</si>
  <si>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</si>
  <si>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</si>
  <si>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</si>
  <si>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</si>
  <si>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</si>
  <si>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</si>
  <si>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</si>
  <si>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</si>
  <si>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</si>
  <si>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</si>
  <si>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</si>
  <si>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</si>
  <si>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</si>
  <si>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</si>
  <si>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</si>
  <si>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</si>
  <si>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</si>
  <si>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</si>
  <si>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</si>
  <si>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</si>
  <si>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</si>
  <si>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</si>
  <si>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</si>
  <si>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</si>
  <si>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</si>
  <si>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</si>
  <si>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</si>
  <si>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</si>
  <si>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</si>
  <si>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</si>
  <si>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</si>
  <si>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</si>
  <si>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</si>
  <si>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</si>
  <si>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</si>
  <si>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</si>
  <si>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</si>
  <si>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</si>
  <si>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</si>
  <si>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</si>
  <si>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</si>
  <si>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</si>
  <si>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</si>
  <si>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</si>
  <si>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</si>
  <si>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</si>
  <si>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</si>
  <si>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</si>
  <si>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</si>
  <si>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</si>
  <si>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</si>
  <si>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</si>
  <si>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</si>
  <si>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</si>
  <si>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</si>
  <si>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</si>
  <si>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</si>
  <si>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</si>
  <si>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</si>
  <si>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</si>
  <si>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</si>
  <si>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</si>
  <si>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</si>
  <si>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</si>
  <si>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</si>
  <si>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</si>
  <si>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</si>
  <si>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</si>
  <si>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</si>
  <si>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</si>
  <si>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</si>
  <si>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</si>
  <si>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</si>
  <si>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</si>
  <si>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</si>
  <si>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</si>
  <si>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</si>
  <si>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</si>
  <si>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</si>
  <si>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</si>
  <si>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</si>
  <si>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</si>
  <si>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</si>
  <si>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</si>
  <si>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</si>
  <si>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</si>
  <si>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</si>
  <si>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</si>
  <si>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</si>
  <si>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</si>
  <si>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</si>
  <si>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</si>
  <si>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</si>
  <si>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</si>
  <si>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</si>
  <si>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</si>
  <si>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</si>
  <si>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</si>
  <si>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</si>
  <si>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</si>
  <si>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</si>
  <si>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</si>
  <si>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</si>
  <si>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</si>
  <si>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</si>
  <si>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</si>
  <si>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</si>
  <si>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</si>
  <si>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</si>
  <si>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</si>
  <si>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</si>
  <si>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</si>
  <si>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</si>
  <si>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</si>
  <si>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</si>
  <si>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</si>
  <si>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</si>
  <si>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</si>
  <si>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</si>
  <si>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</si>
  <si>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</si>
  <si>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</si>
  <si>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</si>
  <si>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</si>
  <si>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</si>
  <si>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</si>
  <si>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</si>
  <si>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</si>
  <si>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</si>
  <si>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</si>
  <si>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</si>
  <si>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</si>
  <si>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</si>
  <si>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</si>
  <si>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</si>
  <si>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</si>
  <si>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</si>
  <si>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</si>
  <si>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</si>
  <si>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</si>
  <si>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</si>
  <si>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</si>
  <si>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</si>
  <si>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</si>
  <si>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</si>
  <si>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</si>
  <si>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</si>
  <si>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</si>
  <si>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</si>
  <si>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</si>
  <si>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</si>
  <si>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</si>
  <si>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</si>
  <si>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</si>
  <si>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</si>
  <si>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</si>
  <si>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</si>
  <si>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</si>
  <si>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</si>
  <si>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</si>
  <si>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</si>
  <si>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</si>
  <si>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</si>
  <si>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</si>
  <si>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</si>
  <si>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</si>
  <si>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</si>
  <si>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</si>
  <si>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</si>
  <si>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</si>
  <si>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</si>
  <si>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</si>
  <si>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</si>
  <si>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</si>
  <si>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</si>
  <si>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</si>
  <si>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</si>
  <si>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</si>
  <si>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</si>
  <si>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</si>
  <si>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</si>
  <si>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</si>
  <si>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</si>
  <si>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</si>
  <si>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</si>
  <si>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</si>
  <si>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</si>
  <si>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</si>
  <si>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</si>
  <si>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</si>
  <si>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</si>
  <si>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</si>
  <si>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</si>
  <si>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</si>
  <si>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</si>
  <si>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</si>
  <si>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</si>
  <si>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</si>
  <si>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</si>
  <si>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</si>
  <si>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</si>
  <si>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</si>
  <si>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</si>
  <si>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</si>
  <si>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</si>
  <si>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</si>
  <si>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</si>
  <si>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</si>
  <si>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</si>
  <si>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</si>
  <si>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</si>
  <si>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</si>
  <si>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</si>
  <si>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</si>
  <si>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</si>
  <si>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</si>
  <si>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</si>
  <si>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</si>
  <si>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</si>
  <si>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</si>
  <si>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</si>
  <si>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</si>
  <si>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</si>
  <si>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</si>
  <si>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</si>
  <si>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</si>
  <si>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</si>
  <si>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</si>
  <si>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</si>
  <si>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</si>
  <si>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</si>
  <si>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</si>
  <si>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</si>
  <si>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</si>
  <si>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</si>
  <si>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</si>
  <si>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</si>
  <si>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</si>
  <si>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</si>
  <si>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</si>
  <si>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</si>
  <si>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</si>
  <si>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</si>
  <si>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</si>
  <si>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</si>
  <si>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</si>
  <si>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</si>
  <si>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</si>
  <si>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</si>
  <si>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</si>
  <si>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</si>
  <si>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</si>
  <si>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</si>
  <si>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</si>
  <si>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</si>
  <si>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</si>
  <si>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</si>
  <si>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</si>
  <si>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</si>
  <si>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</si>
  <si>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</si>
  <si>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</si>
  <si>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</si>
  <si>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</si>
  <si>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</si>
  <si>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</si>
  <si>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</si>
  <si>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</si>
  <si>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</si>
  <si>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</si>
  <si>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</si>
  <si>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</si>
  <si>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</si>
  <si>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</si>
  <si>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</si>
  <si>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</si>
  <si>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</si>
  <si>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</si>
  <si>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</si>
  <si>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</si>
  <si>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</si>
  <si>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</si>
  <si>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</si>
  <si>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</si>
  <si>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</si>
  <si>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</si>
  <si>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</si>
  <si>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</si>
  <si>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</si>
  <si>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</si>
  <si>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</si>
  <si>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</si>
  <si>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</si>
  <si>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</si>
  <si>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</si>
  <si>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</si>
  <si>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</si>
  <si>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</si>
  <si>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</si>
  <si>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</si>
  <si>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</si>
  <si>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</si>
  <si>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</si>
  <si>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</si>
  <si>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</si>
  <si>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</si>
  <si>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</si>
  <si>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</si>
  <si>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</si>
  <si>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</si>
  <si>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</si>
  <si>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</si>
  <si>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</si>
  <si>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</si>
  <si>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</si>
  <si>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</si>
  <si>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</si>
  <si>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</si>
  <si>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</si>
  <si>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</si>
  <si>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</si>
  <si>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</si>
  <si>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</si>
  <si>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</si>
  <si>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</si>
  <si>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</si>
  <si>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</si>
  <si>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</si>
  <si>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</si>
  <si>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</si>
  <si>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</si>
  <si>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</si>
  <si>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</si>
  <si>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</si>
  <si>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</si>
  <si>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</si>
  <si>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</si>
  <si>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</si>
  <si>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</si>
  <si>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</si>
  <si>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</si>
  <si>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</si>
  <si>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</si>
  <si>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</si>
  <si>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</si>
  <si>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</si>
  <si>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</si>
  <si>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</si>
  <si>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</si>
  <si>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</si>
  <si>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</si>
  <si>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</si>
  <si>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</si>
  <si>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</si>
  <si>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</si>
  <si>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</si>
  <si>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</si>
  <si>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</si>
  <si>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</si>
  <si>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</si>
  <si>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</si>
  <si>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</si>
  <si>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</si>
  <si>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</si>
  <si>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</si>
  <si>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</si>
  <si>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</si>
  <si>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</si>
  <si>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</si>
  <si>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</si>
  <si>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</si>
  <si>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</si>
  <si>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</si>
  <si>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</si>
  <si>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</si>
  <si>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</si>
  <si>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</si>
  <si>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</si>
  <si>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</si>
  <si>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</si>
  <si>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</si>
  <si>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</si>
  <si>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</si>
  <si>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</si>
  <si>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</si>
  <si>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</si>
  <si>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</si>
  <si>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</si>
  <si>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</si>
  <si>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</si>
  <si>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</si>
  <si>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</si>
  <si>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</si>
  <si>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</si>
  <si>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</si>
  <si>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</si>
  <si>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</si>
  <si>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</si>
  <si>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</si>
  <si>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</si>
  <si>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</si>
  <si>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</si>
  <si>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</si>
  <si>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</si>
  <si>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</si>
  <si>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</si>
  <si>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</si>
  <si>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</si>
  <si>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</si>
  <si>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</si>
  <si>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</si>
  <si>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</si>
  <si>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</si>
  <si>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</si>
  <si>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</si>
  <si>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</si>
  <si>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</si>
  <si>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</si>
  <si>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</si>
  <si>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</si>
  <si>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</si>
  <si>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</si>
  <si>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</si>
  <si>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</si>
  <si>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</si>
  <si>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</si>
  <si>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</si>
  <si>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</si>
  <si>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</si>
  <si>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</si>
  <si>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</si>
  <si>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</si>
  <si>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</si>
  <si>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</si>
  <si>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</si>
  <si>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</si>
  <si>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</si>
  <si>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</si>
  <si>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</si>
  <si>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</si>
  <si>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</si>
  <si>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</si>
  <si>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</si>
  <si>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</si>
  <si>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</si>
  <si>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</si>
  <si>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</si>
  <si>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</si>
  <si>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</si>
  <si>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</si>
  <si>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</si>
  <si>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</si>
  <si>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</si>
  <si>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</si>
  <si>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</si>
  <si>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</si>
  <si>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</si>
  <si>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</si>
  <si>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</si>
  <si>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</si>
  <si>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</si>
  <si>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</si>
  <si>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</si>
  <si>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</si>
  <si>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</si>
  <si>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</si>
  <si>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</si>
  <si>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</si>
  <si>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</si>
  <si>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</si>
  <si>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</si>
  <si>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</si>
  <si>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</si>
  <si>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</si>
  <si>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</si>
  <si>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</si>
  <si>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</si>
  <si>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</si>
  <si>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</si>
  <si>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</si>
  <si>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</si>
  <si>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</si>
  <si>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</si>
  <si>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</si>
  <si>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</si>
  <si>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</si>
  <si>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</si>
  <si>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</si>
  <si>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</si>
  <si>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</si>
  <si>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</si>
  <si>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</si>
  <si>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</si>
  <si>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</si>
  <si>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</si>
  <si>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</si>
  <si>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</si>
  <si>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</si>
  <si>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</si>
  <si>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</si>
  <si>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</si>
  <si>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</si>
  <si>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</si>
  <si>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</si>
  <si>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</si>
  <si>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</si>
  <si>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</si>
  <si>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</si>
  <si>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</si>
  <si>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</si>
  <si>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</si>
  <si>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</si>
  <si>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</si>
  <si>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</si>
  <si>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</si>
  <si>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</si>
  <si>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</si>
  <si>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</si>
  <si>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</si>
  <si>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</si>
  <si>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</si>
  <si>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</si>
  <si>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</si>
  <si>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</si>
  <si>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</si>
  <si>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</si>
  <si>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</si>
  <si>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</si>
  <si>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</si>
  <si>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</si>
  <si>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</si>
  <si>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</si>
  <si>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</si>
  <si>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</si>
  <si>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</si>
  <si>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</si>
  <si>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</si>
  <si>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</si>
  <si>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</si>
  <si>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</si>
  <si>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</si>
  <si>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</si>
  <si>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</si>
  <si>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</si>
  <si>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</si>
  <si>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</si>
  <si>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</si>
  <si>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</si>
  <si>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</si>
  <si>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</si>
  <si>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</si>
  <si>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</si>
  <si>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</si>
  <si>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</si>
  <si>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</si>
  <si>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</si>
  <si>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</si>
  <si>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</si>
  <si>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</si>
  <si>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</si>
  <si>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</si>
  <si>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</si>
  <si>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</si>
  <si>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</si>
  <si>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</si>
  <si>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</si>
  <si>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</si>
  <si>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</si>
  <si>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</si>
  <si>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</si>
  <si>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</si>
  <si>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</si>
  <si>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</si>
  <si>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</si>
  <si>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</si>
  <si>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</si>
  <si>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</si>
  <si>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</si>
  <si>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</si>
  <si>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</si>
  <si>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</si>
  <si>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</si>
  <si>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</si>
  <si>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</si>
  <si>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</si>
  <si>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</si>
  <si>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</si>
  <si>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</si>
  <si>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</si>
  <si>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</si>
  <si>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</si>
  <si>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</si>
  <si>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</si>
  <si>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</si>
  <si>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</si>
  <si>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</si>
  <si>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</si>
  <si>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</si>
  <si>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</si>
  <si>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</si>
  <si>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</si>
  <si>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</si>
  <si>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</si>
  <si>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</si>
  <si>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</si>
  <si>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</si>
  <si>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</si>
  <si>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</si>
  <si>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</si>
  <si>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</si>
  <si>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</si>
  <si>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</si>
  <si>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</si>
  <si>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</si>
  <si>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</si>
  <si>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</si>
  <si>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</si>
  <si>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</si>
  <si>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</si>
  <si>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</si>
  <si>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</si>
  <si>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</si>
  <si>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</si>
  <si>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</si>
  <si>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</si>
  <si>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</si>
  <si>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</si>
  <si>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</si>
  <si>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</si>
  <si>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</si>
  <si>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</si>
  <si>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</si>
  <si>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</si>
  <si>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</si>
  <si>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</si>
  <si>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</si>
  <si>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</si>
  <si>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</si>
  <si>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</si>
  <si>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</si>
  <si>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</si>
  <si>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</si>
  <si>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</si>
  <si>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</si>
  <si>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</si>
  <si>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</si>
  <si>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</si>
  <si>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</si>
  <si>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</si>
  <si>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</si>
  <si>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</si>
  <si>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</si>
  <si>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</si>
  <si>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</si>
  <si>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</si>
  <si>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</si>
  <si>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</si>
  <si>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</si>
  <si>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</si>
  <si>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</si>
  <si>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</si>
  <si>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</si>
  <si>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</si>
  <si>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</si>
  <si>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</si>
  <si>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</si>
  <si>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</si>
  <si>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</si>
  <si>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</si>
  <si>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</si>
  <si>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</si>
  <si>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</si>
  <si>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</si>
  <si>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</si>
  <si>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</si>
  <si>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</si>
  <si>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</si>
  <si>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</si>
  <si>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</si>
  <si>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</si>
  <si>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</si>
  <si>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</si>
  <si>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</si>
  <si>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</si>
  <si>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</si>
  <si>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</si>
  <si>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</si>
  <si>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</si>
  <si>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</si>
  <si>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</si>
  <si>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</si>
  <si>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</si>
  <si>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</si>
  <si>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</si>
  <si>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</si>
  <si>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</si>
  <si>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</si>
  <si>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</si>
  <si>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</si>
  <si>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</si>
  <si>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</si>
  <si>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</si>
  <si>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</si>
  <si>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</si>
  <si>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</si>
  <si>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</si>
  <si>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</si>
  <si>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</si>
  <si>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</si>
  <si>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</si>
  <si>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</si>
  <si>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</si>
  <si>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</si>
  <si>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</si>
  <si>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</si>
  <si>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</si>
  <si>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</si>
  <si>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</si>
  <si>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</si>
  <si>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</si>
  <si>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</si>
  <si>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</si>
  <si>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</si>
  <si>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</si>
  <si>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</si>
  <si>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</si>
  <si>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</si>
  <si>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</si>
  <si>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</si>
  <si>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</si>
  <si>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</si>
  <si>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</si>
  <si>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</si>
  <si>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</si>
  <si>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</si>
  <si>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</si>
  <si>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</si>
  <si>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</si>
  <si>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</si>
  <si>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</si>
  <si>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</si>
  <si>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</si>
  <si>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</si>
  <si>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</si>
  <si>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</si>
  <si>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</si>
  <si>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</si>
  <si>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</si>
  <si>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</si>
  <si>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</si>
  <si>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</si>
  <si>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</si>
  <si>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</si>
  <si>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</si>
  <si>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</si>
  <si>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</si>
  <si>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</si>
  <si>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</si>
  <si>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</si>
  <si>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</si>
  <si>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</si>
  <si>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</si>
  <si>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</si>
  <si>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</si>
  <si>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</si>
  <si>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</si>
  <si>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</si>
  <si>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</si>
  <si>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</si>
  <si>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</si>
  <si>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</si>
  <si>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</si>
  <si>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</si>
  <si>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</si>
  <si>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</si>
  <si>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</si>
  <si>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</si>
  <si>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</si>
  <si>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</si>
  <si>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</si>
  <si>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</si>
  <si>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</si>
  <si>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</si>
  <si>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</si>
  <si>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</si>
  <si>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</si>
  <si>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</si>
  <si>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</si>
  <si>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</si>
  <si>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</si>
  <si>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</si>
  <si>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</si>
  <si>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</si>
  <si>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</si>
  <si>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</si>
  <si>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</si>
  <si>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</si>
  <si>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</si>
  <si>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</si>
  <si>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</si>
  <si>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</si>
  <si>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</si>
  <si>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</si>
  <si>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</si>
  <si>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</si>
  <si>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</si>
  <si>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</si>
  <si>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</si>
  <si>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</si>
  <si>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</si>
  <si>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</si>
  <si>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</si>
  <si>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</si>
  <si>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</si>
  <si>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</si>
  <si>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</si>
  <si>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</si>
  <si>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</si>
  <si>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</si>
  <si>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</si>
  <si>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</si>
  <si>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</si>
  <si>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</si>
  <si>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</si>
  <si>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</si>
  <si>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</si>
  <si>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</si>
  <si>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</si>
  <si>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</si>
  <si>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</si>
  <si>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</si>
  <si>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</si>
  <si>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</si>
  <si>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</si>
  <si>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</si>
  <si>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</si>
  <si>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</si>
  <si>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</si>
  <si>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</si>
  <si>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</si>
  <si>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</si>
  <si>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</si>
  <si>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</si>
  <si>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</si>
  <si>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</si>
  <si>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</si>
  <si>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</si>
  <si>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</si>
  <si>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</si>
  <si>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</si>
  <si>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</si>
  <si>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</si>
  <si>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</si>
  <si>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</si>
  <si>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</si>
  <si>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</si>
  <si>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</si>
  <si>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</si>
  <si>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</si>
  <si>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</si>
  <si>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</si>
  <si>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</si>
  <si>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</si>
  <si>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</si>
  <si>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</si>
  <si>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</si>
  <si>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</si>
  <si>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</si>
  <si>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</si>
  <si>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</si>
  <si>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</si>
  <si>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</si>
  <si>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</si>
  <si>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</si>
  <si>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</si>
  <si>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</si>
  <si>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</si>
  <si>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</si>
  <si>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</si>
  <si>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</si>
  <si>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</si>
  <si>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</si>
  <si>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</si>
  <si>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</si>
  <si>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</si>
  <si>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</si>
  <si>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</si>
  <si>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</si>
  <si>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</si>
  <si>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</si>
  <si>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</si>
  <si>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</si>
  <si>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</si>
  <si>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</si>
  <si>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</si>
  <si>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</si>
  <si>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</si>
  <si>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</si>
  <si>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</si>
  <si>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</si>
  <si>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</si>
  <si>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</si>
  <si>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</si>
  <si>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</si>
  <si>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</si>
  <si>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</si>
  <si>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</si>
  <si>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</si>
  <si>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</si>
  <si>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</si>
  <si>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</si>
  <si>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</si>
  <si>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</si>
  <si>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</si>
  <si>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</si>
  <si>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</si>
  <si>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</si>
  <si>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</si>
  <si>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</si>
  <si>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</si>
  <si>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</si>
  <si>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</si>
  <si>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</si>
  <si>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</si>
  <si>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</si>
  <si>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</si>
  <si>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</si>
  <si>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</si>
  <si>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</si>
  <si>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</si>
  <si>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</si>
  <si>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</si>
  <si>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</si>
  <si>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</si>
  <si>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</si>
  <si>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</si>
  <si>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</si>
  <si>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</si>
  <si>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</si>
  <si>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</si>
  <si>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</si>
  <si>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</si>
  <si>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</si>
  <si>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</si>
  <si>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</si>
  <si>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</si>
  <si>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</si>
  <si>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</si>
  <si>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</si>
  <si>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</si>
  <si>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</si>
  <si>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</si>
  <si>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</si>
  <si>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</si>
  <si>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</si>
  <si>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</si>
  <si>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</si>
  <si>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</si>
  <si>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</si>
  <si>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</si>
  <si>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</si>
  <si>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</si>
  <si>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</si>
  <si>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</si>
  <si>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</si>
  <si>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</si>
  <si>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</si>
  <si>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</si>
  <si>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</si>
  <si>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</si>
  <si>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</si>
  <si>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</si>
  <si>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</si>
  <si>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</si>
  <si>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</si>
  <si>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</si>
  <si>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</si>
  <si>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</si>
  <si>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</si>
  <si>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</si>
  <si>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</si>
  <si>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</si>
  <si>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</si>
  <si>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</si>
  <si>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</si>
  <si>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</si>
  <si>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</si>
  <si>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</si>
  <si>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</si>
  <si>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</si>
  <si>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</si>
  <si>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</si>
  <si>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</si>
  <si>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</si>
  <si>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</si>
  <si>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</si>
  <si>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</si>
  <si>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</si>
  <si>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</si>
  <si>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</si>
  <si>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</si>
  <si>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</si>
  <si>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</si>
  <si>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</si>
  <si>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</si>
  <si>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</si>
  <si>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</si>
  <si>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</si>
  <si>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</si>
  <si>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</si>
  <si>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</si>
  <si>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</si>
  <si>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</si>
  <si>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</si>
  <si>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</si>
  <si>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</si>
  <si>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</si>
  <si>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</si>
  <si>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</si>
  <si>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</si>
  <si>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</si>
  <si>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</si>
  <si>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</si>
  <si>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</si>
  <si>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</si>
  <si>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</si>
  <si>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</si>
  <si>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</si>
  <si>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</si>
  <si>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</si>
  <si>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</si>
  <si>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</si>
  <si>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</si>
  <si>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</si>
  <si>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</si>
  <si>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</si>
  <si>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</si>
  <si>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</si>
  <si>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</si>
  <si>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</si>
  <si>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</si>
  <si>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</si>
  <si>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</si>
  <si>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</si>
  <si>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</si>
  <si>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</si>
  <si>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</si>
  <si>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</si>
  <si>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</si>
  <si>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</si>
  <si>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</si>
  <si>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</si>
  <si>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</si>
  <si>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</si>
  <si>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</si>
  <si>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</si>
  <si>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</si>
  <si>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</si>
  <si>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</si>
  <si>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</si>
  <si>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</si>
  <si>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</si>
  <si>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</si>
  <si>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</si>
  <si>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</si>
  <si>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</si>
  <si>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</si>
  <si>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</si>
  <si>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</si>
  <si>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</si>
  <si>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</si>
  <si>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</si>
  <si>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</si>
  <si>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</si>
  <si>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</si>
  <si>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</si>
  <si>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</si>
  <si>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</si>
  <si>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</si>
  <si>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</si>
  <si>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</si>
  <si>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</si>
  <si>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</si>
  <si>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</si>
  <si>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</si>
  <si>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</si>
  <si>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</si>
  <si>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</si>
  <si>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</si>
  <si>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</si>
  <si>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</si>
  <si>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</si>
  <si>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</si>
  <si>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</si>
  <si>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</si>
  <si>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</si>
  <si>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</si>
  <si>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</si>
  <si>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</si>
  <si>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</si>
  <si>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</si>
  <si>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</si>
  <si>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</si>
  <si>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</si>
  <si>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</si>
  <si>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</si>
  <si>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</si>
  <si>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</si>
  <si>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</si>
  <si>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</si>
  <si>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</si>
  <si>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</si>
  <si>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</si>
  <si>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</si>
  <si>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</si>
  <si>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</si>
  <si>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</si>
  <si>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</si>
  <si>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</si>
  <si>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</si>
  <si>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</si>
  <si>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</si>
  <si>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</si>
  <si>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</si>
  <si>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</si>
  <si>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</si>
  <si>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</si>
  <si>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</si>
  <si>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</si>
  <si>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</si>
  <si>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</si>
  <si>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</si>
  <si>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</si>
  <si>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</si>
  <si>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</si>
  <si>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</si>
  <si>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</si>
  <si>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</si>
  <si>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</si>
  <si>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</si>
  <si>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</si>
  <si>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</si>
  <si>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</si>
  <si>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</si>
  <si>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</si>
  <si>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</si>
  <si>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</si>
  <si>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</si>
  <si>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</si>
  <si>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</si>
  <si>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</si>
  <si>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</si>
  <si>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</si>
  <si>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</si>
  <si>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</si>
  <si>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</si>
  <si>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</si>
  <si>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</si>
  <si>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</si>
  <si>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</si>
  <si>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</si>
  <si>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</si>
  <si>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</si>
  <si>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</si>
  <si>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</si>
  <si>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</si>
  <si>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</si>
  <si>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</si>
  <si>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</si>
  <si>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</si>
  <si>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</si>
  <si>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</si>
  <si>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</si>
  <si>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</si>
  <si>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</si>
  <si>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</si>
  <si>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</si>
  <si>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</si>
  <si>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</si>
  <si>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</si>
  <si>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</si>
  <si>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</si>
  <si>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</si>
  <si>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</si>
  <si>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</si>
  <si>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</si>
  <si>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</si>
  <si>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</si>
  <si>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</si>
  <si>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</si>
  <si>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</si>
  <si>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</si>
  <si>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</si>
  <si>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</si>
  <si>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</si>
  <si>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</si>
  <si>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</si>
  <si>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</si>
  <si>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</si>
  <si>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</si>
  <si>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</si>
  <si>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</si>
  <si>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</si>
  <si>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</si>
  <si>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</si>
  <si>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</si>
  <si>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</si>
  <si>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</si>
  <si>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</si>
  <si>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</si>
  <si>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</si>
  <si>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</si>
  <si>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</si>
  <si>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</si>
  <si>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</si>
  <si>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</si>
  <si>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</si>
  <si>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</si>
  <si>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</si>
  <si>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</si>
  <si>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</si>
  <si>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</si>
  <si>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</si>
  <si>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</si>
  <si>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</si>
  <si>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</si>
  <si>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</si>
  <si>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</si>
  <si>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</si>
  <si>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</si>
  <si>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</si>
  <si>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</si>
  <si>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</si>
  <si>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</si>
  <si>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</si>
  <si>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</si>
  <si>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</si>
  <si>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</si>
  <si>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</si>
  <si>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</si>
  <si>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</si>
  <si>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</si>
  <si>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</si>
  <si>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</si>
  <si>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</si>
  <si>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</si>
  <si>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</si>
  <si>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</si>
  <si>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</si>
  <si>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</si>
  <si>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</si>
  <si>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</si>
  <si>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</si>
  <si>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</si>
  <si>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</si>
  <si>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</si>
  <si>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</si>
  <si>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</si>
  <si>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</si>
  <si>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</si>
  <si>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</si>
  <si>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</si>
  <si>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</si>
  <si>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</si>
  <si>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</si>
  <si>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</si>
  <si>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</si>
  <si>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</si>
  <si>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</si>
  <si>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</si>
  <si>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</si>
  <si>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</si>
  <si>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</si>
  <si>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</si>
  <si>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</si>
  <si>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</si>
  <si>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</si>
  <si>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</si>
  <si>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</si>
  <si>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</si>
  <si>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</si>
  <si>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</si>
  <si>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</si>
  <si>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</si>
  <si>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</si>
  <si>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</si>
  <si>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</si>
  <si>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</si>
  <si>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</si>
  <si>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</si>
  <si>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</si>
  <si>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</si>
  <si>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</si>
  <si>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</si>
  <si>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</si>
  <si>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</si>
  <si>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</si>
  <si>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</si>
  <si>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</si>
  <si>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</si>
  <si>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</si>
  <si>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</si>
  <si>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</si>
  <si>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</si>
  <si>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</si>
  <si>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</si>
  <si>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</si>
  <si>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</si>
  <si>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</si>
  <si>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</si>
  <si>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</si>
  <si>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</si>
  <si>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</si>
  <si>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</si>
  <si>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</si>
  <si>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</si>
  <si>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</si>
  <si>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</si>
  <si>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</si>
  <si>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</si>
  <si>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</si>
  <si>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</si>
  <si>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</si>
  <si>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</si>
  <si>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</si>
  <si>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</si>
  <si>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</si>
  <si>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</si>
  <si>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</si>
  <si>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</si>
  <si>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</si>
  <si>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</si>
  <si>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</si>
  <si>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</si>
  <si>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</si>
  <si>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</si>
  <si>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</si>
  <si>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</si>
  <si>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</si>
  <si>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</si>
  <si>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</si>
  <si>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</si>
  <si>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</si>
  <si>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</si>
  <si>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</si>
  <si>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</si>
  <si>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</si>
  <si>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</si>
  <si>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</si>
  <si>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</si>
  <si>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</si>
  <si>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</si>
  <si>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</si>
  <si>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</si>
  <si>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</si>
  <si>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</si>
  <si>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</si>
  <si>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</si>
  <si>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</si>
  <si>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</si>
  <si>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</si>
  <si>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</si>
  <si>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</si>
  <si>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</si>
  <si>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</si>
  <si>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</si>
  <si>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</si>
  <si>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</si>
  <si>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</si>
  <si>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</si>
  <si>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</si>
  <si>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</si>
  <si>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</si>
  <si>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</si>
  <si>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</si>
  <si>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</si>
  <si>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</si>
  <si>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</si>
  <si>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</si>
  <si>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</si>
  <si>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</si>
  <si>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</si>
  <si>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</si>
  <si>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</si>
  <si>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</si>
  <si>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</si>
  <si>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</si>
  <si>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</si>
  <si>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</si>
  <si>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</si>
  <si>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</si>
  <si>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</si>
  <si>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</si>
  <si>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</si>
  <si>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</si>
  <si>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</si>
  <si>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</si>
  <si>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</si>
  <si>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</si>
  <si>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</si>
  <si>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</si>
  <si>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</si>
  <si>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</si>
  <si>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</si>
  <si>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</si>
  <si>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</si>
  <si>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</si>
  <si>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</si>
  <si>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</si>
  <si>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</si>
  <si>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</si>
  <si>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</si>
  <si>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</si>
  <si>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</si>
  <si>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</si>
  <si>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</si>
  <si>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</si>
  <si>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</si>
  <si>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</si>
  <si>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</si>
  <si>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</si>
  <si>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</si>
  <si>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</si>
  <si>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</si>
  <si>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</si>
  <si>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</si>
  <si>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</si>
  <si>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</si>
  <si>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</si>
  <si>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</si>
  <si>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</si>
  <si>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</si>
  <si>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</si>
  <si>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</si>
  <si>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</si>
  <si>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</si>
  <si>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</si>
  <si>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</si>
  <si>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</si>
  <si>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</si>
  <si>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</si>
  <si>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</si>
  <si>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</si>
  <si>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</si>
  <si>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</si>
  <si>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</si>
  <si>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</si>
  <si>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</si>
  <si>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</si>
  <si>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</si>
  <si>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</si>
  <si>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</si>
  <si>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</si>
  <si>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</si>
  <si>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</si>
  <si>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</si>
  <si>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</si>
  <si>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</si>
  <si>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</si>
  <si>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</si>
  <si>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</si>
  <si>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</si>
  <si>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</si>
  <si>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</si>
  <si>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</si>
  <si>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</si>
  <si>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</si>
  <si>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</si>
  <si>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</si>
  <si>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</si>
  <si>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</si>
  <si>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</si>
  <si>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</si>
  <si>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</si>
  <si>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</si>
  <si>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</si>
  <si>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</si>
  <si>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</si>
  <si>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</si>
  <si>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</si>
  <si>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</si>
  <si>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</si>
  <si>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</si>
  <si>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</si>
  <si>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</si>
  <si>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</si>
  <si>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</si>
  <si>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</si>
  <si>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</si>
  <si>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</si>
  <si>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</si>
  <si>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</si>
  <si>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</si>
  <si>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</si>
  <si>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</si>
  <si>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</si>
  <si>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</si>
  <si>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</si>
  <si>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</si>
  <si>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</si>
  <si>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</si>
  <si>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</si>
  <si>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</si>
  <si>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</si>
  <si>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</si>
  <si>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</si>
  <si>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</si>
  <si>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</si>
  <si>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</si>
  <si>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</si>
  <si>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</si>
  <si>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</si>
  <si>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</si>
  <si>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</si>
  <si>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</si>
  <si>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</si>
  <si>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</si>
  <si>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</si>
  <si>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</si>
  <si>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</si>
  <si>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</si>
  <si>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</si>
  <si>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</si>
  <si>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</si>
  <si>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</si>
  <si>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</si>
  <si>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</si>
  <si>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</si>
  <si>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</si>
  <si>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</si>
  <si>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</si>
  <si>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</si>
  <si>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</si>
  <si>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</si>
  <si>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</si>
  <si>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</si>
  <si>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</si>
  <si>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</si>
  <si>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</si>
  <si>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</si>
  <si>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</si>
  <si>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</si>
  <si>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</si>
  <si>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</si>
  <si>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</si>
  <si>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</si>
  <si>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</si>
  <si>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</si>
  <si>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</si>
  <si>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</si>
  <si>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</si>
  <si>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</si>
  <si>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</si>
  <si>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</si>
  <si>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</si>
  <si>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</si>
  <si>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</si>
  <si>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</si>
  <si>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</si>
  <si>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</si>
  <si>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</si>
  <si>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</si>
  <si>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</si>
  <si>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</si>
  <si>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</si>
  <si>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</si>
  <si>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</si>
  <si>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</si>
  <si>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</si>
  <si>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</si>
  <si>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</si>
  <si>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</si>
  <si>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</si>
  <si>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</si>
  <si>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</si>
  <si>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</si>
  <si>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</si>
  <si>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</si>
  <si>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</si>
  <si>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</si>
  <si>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</si>
  <si>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</si>
  <si>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</si>
  <si>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</si>
  <si>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</si>
  <si>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</si>
  <si>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</si>
  <si>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</si>
  <si>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</si>
  <si>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</si>
  <si>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</si>
  <si>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</si>
  <si>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</si>
  <si>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</si>
  <si>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</si>
  <si>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</si>
  <si>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</si>
  <si>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</si>
  <si>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</si>
  <si>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</si>
  <si>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</si>
  <si>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</si>
  <si>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</si>
  <si>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</si>
  <si>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</si>
  <si>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</si>
  <si>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</si>
  <si>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</si>
  <si>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</si>
  <si>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</si>
  <si>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</si>
  <si>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</si>
  <si>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</si>
  <si>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</si>
  <si>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</si>
  <si>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</si>
  <si>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</si>
  <si>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</si>
  <si>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</si>
  <si>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</si>
  <si>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</si>
  <si>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</si>
  <si>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</si>
  <si>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</si>
  <si>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</si>
  <si>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</si>
  <si>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</si>
  <si>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</si>
  <si>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</si>
  <si>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</si>
  <si>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</si>
  <si>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</si>
  <si>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</si>
  <si>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</si>
  <si>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</si>
  <si>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</si>
  <si>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</si>
  <si>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</si>
  <si>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</si>
  <si>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</si>
  <si>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</si>
  <si>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</si>
  <si>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</si>
  <si>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</si>
  <si>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</si>
  <si>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</si>
  <si>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</si>
  <si>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</si>
  <si>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</si>
  <si>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</si>
  <si>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</si>
  <si>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</si>
  <si>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</si>
  <si>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</si>
  <si>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</si>
  <si>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</si>
  <si>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</si>
  <si>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</si>
  <si>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</si>
  <si>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</si>
  <si>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</si>
  <si>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</si>
  <si>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</si>
  <si>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</si>
  <si>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</si>
  <si>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</si>
  <si>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</si>
  <si>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</si>
  <si>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</si>
  <si>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</si>
  <si>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</si>
  <si>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</si>
  <si>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</si>
  <si>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</si>
  <si>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</si>
  <si>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</si>
  <si>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</si>
  <si>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</si>
  <si>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</si>
  <si>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</si>
  <si>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</si>
  <si>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</si>
  <si>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</si>
  <si>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</si>
  <si>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</si>
  <si>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</si>
  <si>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</si>
  <si>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</si>
  <si>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</si>
  <si>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</si>
  <si>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</si>
  <si>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</si>
  <si>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</si>
  <si>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</si>
  <si>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</si>
  <si>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</si>
  <si>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</si>
  <si>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</si>
  <si>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</si>
  <si>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</si>
  <si>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</si>
  <si>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</si>
  <si>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</si>
  <si>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</si>
  <si>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</si>
  <si>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</si>
  <si>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</si>
  <si>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</si>
  <si>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</si>
  <si>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</si>
  <si>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</si>
  <si>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</si>
  <si>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</si>
  <si>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</si>
  <si>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</si>
  <si>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</si>
  <si>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</si>
  <si>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</si>
  <si>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</si>
  <si>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</si>
  <si>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</si>
  <si>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</si>
  <si>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</si>
  <si>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</si>
  <si>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</si>
  <si>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</si>
  <si>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</si>
  <si>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</si>
  <si>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</si>
  <si>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</si>
  <si>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</si>
  <si>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</si>
  <si>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</si>
  <si>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</si>
  <si>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</si>
  <si>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</si>
  <si>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</si>
  <si>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</si>
  <si>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</si>
  <si>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</si>
  <si>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</si>
  <si>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</si>
  <si>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</si>
  <si>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</si>
  <si>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</si>
  <si>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</si>
  <si>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</si>
  <si>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</si>
  <si>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</si>
  <si>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</si>
  <si>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</si>
  <si>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</si>
  <si>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</si>
  <si>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</si>
  <si>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</si>
  <si>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</si>
  <si>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</si>
  <si>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</si>
  <si>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</si>
  <si>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</si>
  <si>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</si>
  <si>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</si>
  <si>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</si>
  <si>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</si>
  <si>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</si>
  <si>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</si>
  <si>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</si>
  <si>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</si>
  <si>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</si>
  <si>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</si>
  <si>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</si>
  <si>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</si>
  <si>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</si>
  <si>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</si>
  <si>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</si>
  <si>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</si>
  <si>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</si>
  <si>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</si>
  <si>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</si>
  <si>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</si>
  <si>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</si>
  <si>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</si>
  <si>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</si>
  <si>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</si>
  <si>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</si>
  <si>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</si>
  <si>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</si>
  <si>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</si>
  <si>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</si>
  <si>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</si>
  <si>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</si>
  <si>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</si>
  <si>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</si>
  <si>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</si>
  <si>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</si>
  <si>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</si>
  <si>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</si>
  <si>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</si>
  <si>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</si>
  <si>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</si>
  <si>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</si>
  <si>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</si>
  <si>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</si>
  <si>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</si>
  <si>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</si>
  <si>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</si>
  <si>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</si>
  <si>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</si>
  <si>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</si>
  <si>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</si>
  <si>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</si>
  <si>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</si>
  <si>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</si>
  <si>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</si>
  <si>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</si>
  <si>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</si>
  <si>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</si>
  <si>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</si>
  <si>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</si>
  <si>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</si>
  <si>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</si>
  <si>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</si>
  <si>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</si>
  <si>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</si>
  <si>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</si>
  <si>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</si>
  <si>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</si>
  <si>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</si>
  <si>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</si>
  <si>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</si>
  <si>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</si>
  <si>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</si>
  <si>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</si>
  <si>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</si>
  <si>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</si>
  <si>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</si>
  <si>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</si>
  <si>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</si>
  <si>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</si>
  <si>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</si>
  <si>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</si>
  <si>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</si>
  <si>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</si>
  <si>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</si>
  <si>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</si>
  <si>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</si>
  <si>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</si>
  <si>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</si>
  <si>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</si>
  <si>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</si>
  <si>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</si>
  <si>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</si>
  <si>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</si>
  <si>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</si>
  <si>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</si>
  <si>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</si>
  <si>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</si>
  <si>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</si>
  <si>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</si>
  <si>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</si>
  <si>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</si>
  <si>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</si>
  <si>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</si>
  <si>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</si>
  <si>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</si>
  <si>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</si>
  <si>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</si>
  <si>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</si>
  <si>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</si>
  <si>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</si>
  <si>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</si>
  <si>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</si>
  <si>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</si>
  <si>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</si>
  <si>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</si>
  <si>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</si>
  <si>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</si>
  <si>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</si>
  <si>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</si>
  <si>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</si>
  <si>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</si>
  <si>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</si>
  <si>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</si>
  <si>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</si>
  <si>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</si>
  <si>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</si>
  <si>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</si>
  <si>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</si>
  <si>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</si>
  <si>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</si>
  <si>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</si>
  <si>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</si>
  <si>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</si>
  <si>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</si>
  <si>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</si>
  <si>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</si>
  <si>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</si>
  <si>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</si>
  <si>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</si>
  <si>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</si>
  <si>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</si>
  <si>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</si>
  <si>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</si>
  <si>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</si>
  <si>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</si>
  <si>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</si>
  <si>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</si>
  <si>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</si>
  <si>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</si>
  <si>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</si>
  <si>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</si>
  <si>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</si>
  <si>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</si>
  <si>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</si>
  <si>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</si>
  <si>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</si>
  <si>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</si>
  <si>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</si>
  <si>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</si>
  <si>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</si>
  <si>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</si>
  <si>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</si>
  <si>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</si>
  <si>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</si>
  <si>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</si>
  <si>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</si>
  <si>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</si>
  <si>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</si>
  <si>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</si>
  <si>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</si>
  <si>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</si>
  <si>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</si>
  <si>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</si>
  <si>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</si>
  <si>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</si>
  <si>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</si>
  <si>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</si>
  <si>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</si>
  <si>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</si>
  <si>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</si>
  <si>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</si>
  <si>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</si>
  <si>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</si>
  <si>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</si>
  <si>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</si>
  <si>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</si>
  <si>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</si>
  <si>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</si>
  <si>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</si>
  <si>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</si>
  <si>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</si>
  <si>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</si>
  <si>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</si>
  <si>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</si>
  <si>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</si>
  <si>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</si>
  <si>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</si>
  <si>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</si>
  <si>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</si>
  <si>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</si>
  <si>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</si>
  <si>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</si>
  <si>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</si>
  <si>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</si>
  <si>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</si>
  <si>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</si>
  <si>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</si>
  <si>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</si>
  <si>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</si>
  <si>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</si>
  <si>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</si>
  <si>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</si>
  <si>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</si>
  <si>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</si>
  <si>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</si>
  <si>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</si>
  <si>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</si>
  <si>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</si>
  <si>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</si>
  <si>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</si>
  <si>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</si>
  <si>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</si>
  <si>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</si>
  <si>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</si>
  <si>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</si>
  <si>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</si>
  <si>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</si>
  <si>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</si>
  <si>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</si>
  <si>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</si>
  <si>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</si>
  <si>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</si>
  <si>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</si>
  <si>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</si>
  <si>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</si>
  <si>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</si>
  <si>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</si>
  <si>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</si>
  <si>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</si>
  <si>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</si>
  <si>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</si>
  <si>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</si>
  <si>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</si>
  <si>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</si>
  <si>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</si>
  <si>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</si>
  <si>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</si>
  <si>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</si>
  <si>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</si>
  <si>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</si>
  <si>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</si>
  <si>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</si>
  <si>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</si>
  <si>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</si>
  <si>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</si>
  <si>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</si>
  <si>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</si>
  <si>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</si>
  <si>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</si>
  <si>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</si>
  <si>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</si>
  <si>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</si>
  <si>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</si>
  <si>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</si>
  <si>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</si>
  <si>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</si>
  <si>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</si>
  <si>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</si>
  <si>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</si>
  <si>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</si>
  <si>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</si>
  <si>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</si>
  <si>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</si>
  <si>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</si>
  <si>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</si>
  <si>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</si>
  <si>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</si>
  <si>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</si>
  <si>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</si>
  <si>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</si>
  <si>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</si>
  <si>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</si>
  <si>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</si>
  <si>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</si>
  <si>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</si>
  <si>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</si>
  <si>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</si>
  <si>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</si>
  <si>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</si>
  <si>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</si>
  <si>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</si>
  <si>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</si>
  <si>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</si>
  <si>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</si>
  <si>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</si>
  <si>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</si>
  <si>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</si>
  <si>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</si>
  <si>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</si>
  <si>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</si>
  <si>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</si>
  <si>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</si>
  <si>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</si>
  <si>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</si>
  <si>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</si>
  <si>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</si>
  <si>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</si>
  <si>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</si>
  <si>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</si>
  <si>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</si>
  <si>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</si>
  <si>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</si>
  <si>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</si>
  <si>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</si>
  <si>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</si>
  <si>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</si>
  <si>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</si>
  <si>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</si>
  <si>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</si>
  <si>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</si>
  <si>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</si>
  <si>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</si>
  <si>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</si>
  <si>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</si>
  <si>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</si>
  <si>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</si>
  <si>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</si>
  <si>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</si>
  <si>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</si>
  <si>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</si>
  <si>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</si>
  <si>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</si>
  <si>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</si>
  <si>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</si>
  <si>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</si>
  <si>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</si>
  <si>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</si>
  <si>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</si>
  <si>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</si>
  <si>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</si>
  <si>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</si>
  <si>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</si>
  <si>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</si>
  <si>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</si>
  <si>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</si>
  <si>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</si>
  <si>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</si>
  <si>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</si>
  <si>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</si>
  <si>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</si>
  <si>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</si>
  <si>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</si>
  <si>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</si>
  <si>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</si>
  <si>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</si>
  <si>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</si>
  <si>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</si>
  <si>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</si>
  <si>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</si>
  <si>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</si>
  <si>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</si>
  <si>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</si>
  <si>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</si>
  <si>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</si>
  <si>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</si>
  <si>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</si>
  <si>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</si>
  <si>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</si>
  <si>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</si>
  <si>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</si>
  <si>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</si>
  <si>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</si>
  <si>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</si>
  <si>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</si>
  <si>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</si>
  <si>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</si>
  <si>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</si>
  <si>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</si>
  <si>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</si>
  <si>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</si>
  <si>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</si>
  <si>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</si>
  <si>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</si>
  <si>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</si>
  <si>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</si>
  <si>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</si>
  <si>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</si>
  <si>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</si>
  <si>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</si>
  <si>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</si>
  <si>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</si>
  <si>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</si>
  <si>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</si>
  <si>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</si>
  <si>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</si>
  <si>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</si>
  <si>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</si>
  <si>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</si>
  <si>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</si>
  <si>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</si>
  <si>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</si>
  <si>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</si>
  <si>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</si>
  <si>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</si>
  <si>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</si>
  <si>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</si>
  <si>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</si>
  <si>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</si>
  <si>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</si>
  <si>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</si>
  <si>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</si>
  <si>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</si>
  <si>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</si>
  <si>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</si>
  <si>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</si>
  <si>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</si>
  <si>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</si>
  <si>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</si>
  <si>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</si>
  <si>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</si>
  <si>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</si>
  <si>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</si>
  <si>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</si>
  <si>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</si>
  <si>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</si>
  <si>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</si>
  <si>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</si>
  <si>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</si>
  <si>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</si>
  <si>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</si>
  <si>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</si>
  <si>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</si>
  <si>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</si>
  <si>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</si>
  <si>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</si>
  <si>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</si>
  <si>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</si>
  <si>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</si>
  <si>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</si>
  <si>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</si>
  <si>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</si>
  <si>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</si>
  <si>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</si>
  <si>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</si>
  <si>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</si>
  <si>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</si>
  <si>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</si>
  <si>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</si>
  <si>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</si>
  <si>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</si>
  <si>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</si>
  <si>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</si>
  <si>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</si>
  <si>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</si>
  <si>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</si>
  <si>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</si>
  <si>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</si>
  <si>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</si>
  <si>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</si>
  <si>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</si>
  <si>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</si>
  <si>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</si>
  <si>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</si>
  <si>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</si>
  <si>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</si>
  <si>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</si>
  <si>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</si>
  <si>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</si>
  <si>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</si>
  <si>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</si>
  <si>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</si>
  <si>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</si>
  <si>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</si>
  <si>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</si>
  <si>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</si>
  <si>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</si>
  <si>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</si>
  <si>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</si>
  <si>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</si>
  <si>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</si>
  <si>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</si>
  <si>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</si>
  <si>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</si>
  <si>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</si>
  <si>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</si>
  <si>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</si>
  <si>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</si>
  <si>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</si>
  <si>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</si>
  <si>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</si>
  <si>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</si>
  <si>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</si>
  <si>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</si>
  <si>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</si>
  <si>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</si>
  <si>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</si>
  <si>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</si>
  <si>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</si>
  <si>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</si>
  <si>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</si>
  <si>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</si>
  <si>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</si>
  <si>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</si>
  <si>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</si>
  <si>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</si>
  <si>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</si>
  <si>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</si>
  <si>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</si>
  <si>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</si>
  <si>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</si>
  <si>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</si>
  <si>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</si>
  <si>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</si>
  <si>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</si>
  <si>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</si>
  <si>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</si>
  <si>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</si>
  <si>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</si>
  <si>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</si>
  <si>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</si>
  <si>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</si>
  <si>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</si>
  <si>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</si>
  <si>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</si>
  <si>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</si>
  <si>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</si>
  <si>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</si>
  <si>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</si>
  <si>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</si>
  <si>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</si>
  <si>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</si>
  <si>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</si>
  <si>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</si>
  <si>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</si>
  <si>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</si>
  <si>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</si>
  <si>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</si>
  <si>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</si>
  <si>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</si>
  <si>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</si>
  <si>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</si>
  <si>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</si>
  <si>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</si>
  <si>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</si>
  <si>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</si>
  <si>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</si>
  <si>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</si>
  <si>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</si>
  <si>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</si>
  <si>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</si>
  <si>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</si>
  <si>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</si>
  <si>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</si>
  <si>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</si>
  <si>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</si>
  <si>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</si>
  <si>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</si>
  <si>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</si>
  <si>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</si>
  <si>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</si>
  <si>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</si>
  <si>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</si>
  <si>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</si>
  <si>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</si>
  <si>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</si>
  <si>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</si>
  <si>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</si>
  <si>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</si>
  <si>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</si>
  <si>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</si>
  <si>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</si>
  <si>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</si>
  <si>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</si>
  <si>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</si>
  <si>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</si>
  <si>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</si>
  <si>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</si>
  <si>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</si>
  <si>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</si>
  <si>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</si>
  <si>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</si>
  <si>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</si>
  <si>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</si>
  <si>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</si>
  <si>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</si>
  <si>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</si>
  <si>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</si>
  <si>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</si>
  <si>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</si>
  <si>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</si>
  <si>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</si>
  <si>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</si>
  <si>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</si>
  <si>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</si>
  <si>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</si>
  <si>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</si>
  <si>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</si>
  <si>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</si>
  <si>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</si>
  <si>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</si>
  <si>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</si>
  <si>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</si>
  <si>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</si>
  <si>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</si>
  <si>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</si>
  <si>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</si>
  <si>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</si>
  <si>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</si>
  <si>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</si>
  <si>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</si>
  <si>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</si>
  <si>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</si>
  <si>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</si>
  <si>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</si>
  <si>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</si>
  <si>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</si>
  <si>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</si>
  <si>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</si>
  <si>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</si>
  <si>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</si>
  <si>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</si>
  <si>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</si>
  <si>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</si>
  <si>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</si>
  <si>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</si>
  <si>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</si>
  <si>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</si>
  <si>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</si>
  <si>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</si>
  <si>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</si>
  <si>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</si>
  <si>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</si>
  <si>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</si>
  <si>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</si>
  <si>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</si>
  <si>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</si>
  <si>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</si>
  <si>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</si>
  <si>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</si>
  <si>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</si>
  <si>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</si>
  <si>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</si>
  <si>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</si>
  <si>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</si>
  <si>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</si>
  <si>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</si>
  <si>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</si>
  <si>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</si>
  <si>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</si>
  <si>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</si>
  <si>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</si>
  <si>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</si>
  <si>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</si>
  <si>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</si>
  <si>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</si>
  <si>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</si>
  <si>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</si>
  <si>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</si>
  <si>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</si>
  <si>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</si>
  <si>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</si>
  <si>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</si>
  <si>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</si>
  <si>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</si>
  <si>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</si>
  <si>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</si>
  <si>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</si>
  <si>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</si>
  <si>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</si>
  <si>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</si>
  <si>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</si>
  <si>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</si>
  <si>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</si>
  <si>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</si>
  <si>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</si>
  <si>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</si>
  <si>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</si>
  <si>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</si>
  <si>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</si>
  <si>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</si>
  <si>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</si>
  <si>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</si>
  <si>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</si>
  <si>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</si>
  <si>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</si>
  <si>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</si>
  <si>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</si>
  <si>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</si>
  <si>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</si>
  <si>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</si>
  <si>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</si>
  <si>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</si>
  <si>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</si>
  <si>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</si>
  <si>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</si>
  <si>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</si>
  <si>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</si>
  <si>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</si>
  <si>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</si>
  <si>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</si>
  <si>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</si>
  <si>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</si>
  <si>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</si>
  <si>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</si>
  <si>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</si>
  <si>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</si>
  <si>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</si>
  <si>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</si>
  <si>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</si>
  <si>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</si>
  <si>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</si>
  <si>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</si>
  <si>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</si>
  <si>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</si>
  <si>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</si>
  <si>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</si>
  <si>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</si>
  <si>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</si>
  <si>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</si>
  <si>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</si>
  <si>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</si>
  <si>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</si>
  <si>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</si>
  <si>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</si>
  <si>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</si>
  <si>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</si>
  <si>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</si>
  <si>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</si>
  <si>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</si>
  <si>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</si>
  <si>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</si>
  <si>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</si>
  <si>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</si>
  <si>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</si>
  <si>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</si>
  <si>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</si>
  <si>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</si>
  <si>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</si>
  <si>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</si>
  <si>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</si>
  <si>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</si>
  <si>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</si>
  <si>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</si>
  <si>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</si>
  <si>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</si>
  <si>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</si>
  <si>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</si>
  <si>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</si>
  <si>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</si>
  <si>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</si>
  <si>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</si>
  <si>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</si>
  <si>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</si>
  <si>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</si>
  <si>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</si>
  <si>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</si>
  <si>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</si>
  <si>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</si>
  <si>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</si>
  <si>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</si>
  <si>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</si>
  <si>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</si>
  <si>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</si>
  <si>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</si>
  <si>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</si>
  <si>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</si>
  <si>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</si>
  <si>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</si>
  <si>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</si>
  <si>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</si>
  <si>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</si>
  <si>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</si>
  <si>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</si>
  <si>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</si>
  <si>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</si>
  <si>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</si>
  <si>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</si>
  <si>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</si>
  <si>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</si>
  <si>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</si>
  <si>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</si>
  <si>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</si>
  <si>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</si>
  <si>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</si>
  <si>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</si>
  <si>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</si>
  <si>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</si>
  <si>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</si>
  <si>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</si>
  <si>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</si>
  <si>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</si>
  <si>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</si>
  <si>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</si>
  <si>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</si>
  <si>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</si>
  <si>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</si>
  <si>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</si>
  <si>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</si>
  <si>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</si>
  <si>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</si>
  <si>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</si>
  <si>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</si>
  <si>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</si>
  <si>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</si>
  <si>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</si>
  <si>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</si>
  <si>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</si>
  <si>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</si>
  <si>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</si>
  <si>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</si>
  <si>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</si>
  <si>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</si>
  <si>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</si>
  <si>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</si>
  <si>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</si>
  <si>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</si>
  <si>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</si>
  <si>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</si>
  <si>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</si>
  <si>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</si>
  <si>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</si>
  <si>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</si>
  <si>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</si>
  <si>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</si>
  <si>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</si>
  <si>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</si>
  <si>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</si>
  <si>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</si>
  <si>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</si>
  <si>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</si>
  <si>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</si>
  <si>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</si>
  <si>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</si>
  <si>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</si>
  <si>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</si>
  <si>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</si>
  <si>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</si>
  <si>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</si>
  <si>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</si>
  <si>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</si>
  <si>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</si>
  <si>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</si>
  <si>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</si>
  <si>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</si>
  <si>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</si>
  <si>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</si>
  <si>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</si>
  <si>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</si>
  <si>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</si>
  <si>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</si>
  <si>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</si>
  <si>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</si>
  <si>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</si>
  <si>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</si>
  <si>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</si>
  <si>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</si>
  <si>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</si>
  <si>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</si>
  <si>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</si>
  <si>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</si>
  <si>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</si>
  <si>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</si>
  <si>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</si>
  <si>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</si>
  <si>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</si>
  <si>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</si>
  <si>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</si>
  <si>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</si>
  <si>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</si>
  <si>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</si>
  <si>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</si>
  <si>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</si>
  <si>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</si>
  <si>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</si>
  <si>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</si>
  <si>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</si>
  <si>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</si>
  <si>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</si>
  <si>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</si>
  <si>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</si>
  <si>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</si>
  <si>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</si>
  <si>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</si>
  <si>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</si>
  <si>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</si>
  <si>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</si>
  <si>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</si>
  <si>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</si>
  <si>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</si>
  <si>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</si>
  <si>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</si>
  <si>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</si>
  <si>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</si>
  <si>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</si>
  <si>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</si>
  <si>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</si>
  <si>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</si>
  <si>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</si>
  <si>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</si>
  <si>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</si>
  <si>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</si>
  <si>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</si>
  <si>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</si>
  <si>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</si>
  <si>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</si>
  <si>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</si>
  <si>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</si>
  <si>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</si>
  <si>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</si>
  <si>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</si>
  <si>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</si>
  <si>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</si>
  <si>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</si>
  <si>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</si>
  <si>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</si>
  <si>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</si>
  <si>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</si>
  <si>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</si>
  <si>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</si>
  <si>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</si>
  <si>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</si>
  <si>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</si>
  <si>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</si>
  <si>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</si>
  <si>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</si>
  <si>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</si>
  <si>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</si>
  <si>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</si>
  <si>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</si>
  <si>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</si>
  <si>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</si>
  <si>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</si>
  <si>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</si>
  <si>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</si>
  <si>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</si>
  <si>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</si>
  <si>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</si>
  <si>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</si>
  <si>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</si>
  <si>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</si>
  <si>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</si>
  <si>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</si>
  <si>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</si>
  <si>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</si>
  <si>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</si>
  <si>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</si>
  <si>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</si>
  <si>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</si>
  <si>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</si>
  <si>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</si>
  <si>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</si>
  <si>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</si>
  <si>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</si>
  <si>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</si>
  <si>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</si>
  <si>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</si>
  <si>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</si>
  <si>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</si>
  <si>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</si>
  <si>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</si>
  <si>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</si>
  <si>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</si>
  <si>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</si>
  <si>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</si>
  <si>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</si>
  <si>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</si>
  <si>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</si>
  <si>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</si>
  <si>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</si>
  <si>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</si>
  <si>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</si>
  <si>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</si>
  <si>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</si>
  <si>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</si>
  <si>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</si>
  <si>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</si>
  <si>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</si>
  <si>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</si>
  <si>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</si>
  <si>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</si>
  <si>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</si>
  <si>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</si>
  <si>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</si>
  <si>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</si>
  <si>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</si>
  <si>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</si>
  <si>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</si>
  <si>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</si>
  <si>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</si>
  <si>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</si>
  <si>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</si>
  <si>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</si>
  <si>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</si>
  <si>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</si>
  <si>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</si>
  <si>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</si>
  <si>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</si>
  <si>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</si>
  <si>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</si>
  <si>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</si>
  <si>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</si>
  <si>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</si>
  <si>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</si>
  <si>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</si>
  <si>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</si>
  <si>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</si>
  <si>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</si>
  <si>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</si>
  <si>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</si>
  <si>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</si>
  <si>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</si>
  <si>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</si>
  <si>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</si>
  <si>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</si>
  <si>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</si>
  <si>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</si>
  <si>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</si>
  <si>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</si>
  <si>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</si>
  <si>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</si>
  <si>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</si>
  <si>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</si>
  <si>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</si>
  <si>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</si>
  <si>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</si>
  <si>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</si>
  <si>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</si>
  <si>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</si>
  <si>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</si>
  <si>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</si>
  <si>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</si>
  <si>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</si>
  <si>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</si>
  <si>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</si>
  <si>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</si>
  <si>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</si>
  <si>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</si>
  <si>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</si>
  <si>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</si>
  <si>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</si>
  <si>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</si>
  <si>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</si>
  <si>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</si>
  <si>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</si>
  <si>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</si>
  <si>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</si>
  <si>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</si>
  <si>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</si>
  <si>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</si>
  <si>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</si>
  <si>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</si>
  <si>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</si>
  <si>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</si>
  <si>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</si>
  <si>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</si>
  <si>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</si>
  <si>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</si>
  <si>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</si>
  <si>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</si>
  <si>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</si>
  <si>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</si>
  <si>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</si>
  <si>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</si>
  <si>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</si>
  <si>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</si>
  <si>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</si>
  <si>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</si>
  <si>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</si>
  <si>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</si>
  <si>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</si>
  <si>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</si>
  <si>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</si>
  <si>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</si>
  <si>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</si>
  <si>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</si>
  <si>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</si>
  <si>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</si>
  <si>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</si>
  <si>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</si>
  <si>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</si>
  <si>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</si>
  <si>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</si>
  <si>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</si>
  <si>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</si>
  <si>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</si>
  <si>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</si>
  <si>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</si>
  <si>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</si>
  <si>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</si>
  <si>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</si>
  <si>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</si>
  <si>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</si>
  <si>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</si>
  <si>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</si>
  <si>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</si>
  <si>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</si>
  <si>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</si>
  <si>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</si>
  <si>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</si>
  <si>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</si>
  <si>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</si>
  <si>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</si>
  <si>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</si>
  <si>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</si>
  <si>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</si>
  <si>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</si>
  <si>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</si>
  <si>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</si>
  <si>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</si>
  <si>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</si>
  <si>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</si>
  <si>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</si>
  <si>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</si>
  <si>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</si>
  <si>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</si>
  <si>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</si>
  <si>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</si>
  <si>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</si>
  <si>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</si>
  <si>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</si>
  <si>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</si>
  <si>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</si>
  <si>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</si>
  <si>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</si>
  <si>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</si>
  <si>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</si>
  <si>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</si>
  <si>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</si>
  <si>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</si>
  <si>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</si>
  <si>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</si>
  <si>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</si>
  <si>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</si>
  <si>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</si>
  <si>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</si>
  <si>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</si>
  <si>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</si>
  <si>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</si>
  <si>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</si>
  <si>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</si>
  <si>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</si>
  <si>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</si>
  <si>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</si>
  <si>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</si>
  <si>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</si>
  <si>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</si>
  <si>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</si>
  <si>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</si>
  <si>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</si>
  <si>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</si>
  <si>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</si>
  <si>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</si>
  <si>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</si>
  <si>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</si>
  <si>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</si>
  <si>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</si>
  <si>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</si>
  <si>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</si>
  <si>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</si>
  <si>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</si>
  <si>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</si>
  <si>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</si>
  <si>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</si>
  <si>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</si>
  <si>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</si>
  <si>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</si>
  <si>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</si>
  <si>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</si>
  <si>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</si>
  <si>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</si>
  <si>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</si>
  <si>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</si>
  <si>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</si>
  <si>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</si>
  <si>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</si>
  <si>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</si>
  <si>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</si>
  <si>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</si>
  <si>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</si>
  <si>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</si>
  <si>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</si>
  <si>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</si>
  <si>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</si>
  <si>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</si>
  <si>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</si>
  <si>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</si>
  <si>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</si>
  <si>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</si>
  <si>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</si>
  <si>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</si>
  <si>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</si>
  <si>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</si>
  <si>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</si>
  <si>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</si>
  <si>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</si>
  <si>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</si>
  <si>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</si>
  <si>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</si>
  <si>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</si>
  <si>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</si>
  <si>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</si>
  <si>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</si>
  <si>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</si>
  <si>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</si>
  <si>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</si>
  <si>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</si>
  <si>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</si>
  <si>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</si>
  <si>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</si>
  <si>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</si>
  <si>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</si>
  <si>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</si>
  <si>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</si>
  <si>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</si>
  <si>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</si>
  <si>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</si>
  <si>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</si>
  <si>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</si>
  <si>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</si>
  <si>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</si>
  <si>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</si>
  <si>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</si>
  <si>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</si>
  <si>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</si>
  <si>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</si>
  <si>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</si>
  <si>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</si>
  <si>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</si>
  <si>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</si>
  <si>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</si>
  <si>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</si>
  <si>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</si>
  <si>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</si>
  <si>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</si>
  <si>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</si>
  <si>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</si>
  <si>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</si>
  <si>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</si>
  <si>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</si>
  <si>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</si>
  <si>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</si>
  <si>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</si>
  <si>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</si>
  <si>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</si>
  <si>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</si>
  <si>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</si>
  <si>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</si>
  <si>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</si>
  <si>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</si>
  <si>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</si>
  <si>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</si>
  <si>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</si>
  <si>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</si>
  <si>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</si>
  <si>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</si>
  <si>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</si>
  <si>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</si>
  <si>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</si>
  <si>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</si>
  <si>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</si>
  <si>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</si>
  <si>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</si>
  <si>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</si>
  <si>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</si>
  <si>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</si>
  <si>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</si>
  <si>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</si>
  <si>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</si>
  <si>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</si>
  <si>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</si>
  <si>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</si>
  <si>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</si>
  <si>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</si>
  <si>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</si>
  <si>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</si>
  <si>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</si>
  <si>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</si>
  <si>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</si>
  <si>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</si>
  <si>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</si>
  <si>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</si>
  <si>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</si>
  <si>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</si>
  <si>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</si>
  <si>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</si>
  <si>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</si>
  <si>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</si>
  <si>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</si>
  <si>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</si>
  <si>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</si>
  <si>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</si>
  <si>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</si>
  <si>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</si>
  <si>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</si>
  <si>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</si>
  <si>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</si>
  <si>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</si>
  <si>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</si>
  <si>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</si>
  <si>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</si>
  <si>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</si>
  <si>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</si>
  <si>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</si>
  <si>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</si>
  <si>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</si>
  <si>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</si>
  <si>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</si>
  <si>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</si>
  <si>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</si>
  <si>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</si>
  <si>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</si>
  <si>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</si>
  <si>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</si>
  <si>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</si>
  <si>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</si>
  <si>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</si>
  <si>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</si>
  <si>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</si>
  <si>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</si>
  <si>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</si>
  <si>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</si>
  <si>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</si>
  <si>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</si>
  <si>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</si>
  <si>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</si>
  <si>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</si>
  <si>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</si>
  <si>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</si>
  <si>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</si>
  <si>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</si>
  <si>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</si>
  <si>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</si>
  <si>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</si>
  <si>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</si>
  <si>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</si>
  <si>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</si>
  <si>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</si>
  <si>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</si>
  <si>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</si>
  <si>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</si>
  <si>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</si>
  <si>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</si>
  <si>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</si>
  <si>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</si>
  <si>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</si>
  <si>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</si>
  <si>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</si>
  <si>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</si>
  <si>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</si>
  <si>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</si>
  <si>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</si>
  <si>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</si>
  <si>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</si>
  <si>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</si>
  <si>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</si>
  <si>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</si>
  <si>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</si>
  <si>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</si>
  <si>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</si>
  <si>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</si>
  <si>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</si>
  <si>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</si>
  <si>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</si>
  <si>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</si>
  <si>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</si>
  <si>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</si>
  <si>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</si>
  <si>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</si>
  <si>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</si>
  <si>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</si>
  <si>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</si>
  <si>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</si>
  <si>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</si>
  <si>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</si>
  <si>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</si>
  <si>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</si>
  <si>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</si>
  <si>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</si>
  <si>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</si>
  <si>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</si>
  <si>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</si>
  <si>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</si>
  <si>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</si>
  <si>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</si>
  <si>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</si>
  <si>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</si>
  <si>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</si>
  <si>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</si>
  <si>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</si>
  <si>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</si>
  <si>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</si>
  <si>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</si>
  <si>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</si>
  <si>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</si>
  <si>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</si>
  <si>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</si>
  <si>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</si>
  <si>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</si>
  <si>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</si>
  <si>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</si>
  <si>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</si>
  <si>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</si>
  <si>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</si>
  <si>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</si>
  <si>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</si>
  <si>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</si>
  <si>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</si>
  <si>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</si>
  <si>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</si>
  <si>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</si>
  <si>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</si>
  <si>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</si>
  <si>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</si>
  <si>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</si>
  <si>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</si>
  <si>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</si>
  <si>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</si>
  <si>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</si>
  <si>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</si>
  <si>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</si>
  <si>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</si>
  <si>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</si>
  <si>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</si>
  <si>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</si>
  <si>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</si>
  <si>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</si>
  <si>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</si>
  <si>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</si>
  <si>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</si>
  <si>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</si>
  <si>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</si>
  <si>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</si>
  <si>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</si>
  <si>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</si>
  <si>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</si>
  <si>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</si>
  <si>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</si>
  <si>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</si>
  <si>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</si>
  <si>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</si>
  <si>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</si>
  <si>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</si>
  <si>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</si>
  <si>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</si>
  <si>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</si>
  <si>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</si>
  <si>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</si>
  <si>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</si>
  <si>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</si>
  <si>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</si>
  <si>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</si>
  <si>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</si>
  <si>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</si>
  <si>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</si>
  <si>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</si>
  <si>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</si>
  <si>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</si>
  <si>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</si>
  <si>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</si>
  <si>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</si>
  <si>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</si>
  <si>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</si>
  <si>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</si>
  <si>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</si>
  <si>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</si>
  <si>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</si>
  <si>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</si>
  <si>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</si>
  <si>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</si>
  <si>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</si>
  <si>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</si>
  <si>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</si>
  <si>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</si>
  <si>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</si>
  <si>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</si>
  <si>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</si>
  <si>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</si>
  <si>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</si>
  <si>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</si>
  <si>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</si>
  <si>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</si>
  <si>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</si>
  <si>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</si>
  <si>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</si>
  <si>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</si>
  <si>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</si>
  <si>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</si>
  <si>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</si>
  <si>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</si>
  <si>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</si>
  <si>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</si>
  <si>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</si>
  <si>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</si>
  <si>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</si>
  <si>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</si>
  <si>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</si>
  <si>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</si>
  <si>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</si>
  <si>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</si>
  <si>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</si>
  <si>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</si>
  <si>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</si>
  <si>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</si>
  <si>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</si>
  <si>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</si>
  <si>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</si>
  <si>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</si>
  <si>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</si>
  <si>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</si>
  <si>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</si>
  <si>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</si>
  <si>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</si>
  <si>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</si>
  <si>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</si>
  <si>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</si>
  <si>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</si>
  <si>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</si>
  <si>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</si>
  <si>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</si>
  <si>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</si>
  <si>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</si>
  <si>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</si>
  <si>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</si>
  <si>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</si>
  <si>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</si>
  <si>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</si>
  <si>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</si>
  <si>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</si>
  <si>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</si>
  <si>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</si>
  <si>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</si>
  <si>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</si>
  <si>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</si>
  <si>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</si>
  <si>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</si>
  <si>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</si>
  <si>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</si>
  <si>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</si>
  <si>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</si>
  <si>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</si>
  <si>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</si>
  <si>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</si>
  <si>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</si>
  <si>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</si>
  <si>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</si>
  <si>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</si>
  <si>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</si>
  <si>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</si>
  <si>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</si>
  <si>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</si>
  <si>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</si>
  <si>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</si>
  <si>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</si>
  <si>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</si>
  <si>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</si>
  <si>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</si>
  <si>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</si>
  <si>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</si>
  <si>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</si>
  <si>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</si>
  <si>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</si>
  <si>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</si>
  <si>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</si>
  <si>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</si>
  <si>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</si>
  <si>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</si>
  <si>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</si>
  <si>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</si>
  <si>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</si>
  <si>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</si>
  <si>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</si>
  <si>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</si>
  <si>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</si>
  <si>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</si>
  <si>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</si>
  <si>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</si>
  <si>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</si>
  <si>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</si>
  <si>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</si>
  <si>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</si>
  <si>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</si>
  <si>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</si>
  <si>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</si>
  <si>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</si>
  <si>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</si>
  <si>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</si>
  <si>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</si>
  <si>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</si>
  <si>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</si>
  <si>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</si>
  <si>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</si>
  <si>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</si>
  <si>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</si>
  <si>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</si>
  <si>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</si>
  <si>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</si>
  <si>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</si>
  <si>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</si>
  <si>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</si>
  <si>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</si>
  <si>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</si>
  <si>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</si>
  <si>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</si>
  <si>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</si>
  <si>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</si>
  <si>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</si>
  <si>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</si>
  <si>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</si>
  <si>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</si>
  <si>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</si>
  <si>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</si>
  <si>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</si>
  <si>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</si>
  <si>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</si>
  <si>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</si>
  <si>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</si>
  <si>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</si>
  <si>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</si>
  <si>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</si>
  <si>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</si>
  <si>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</si>
  <si>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</si>
  <si>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</si>
  <si>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</si>
  <si>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</si>
  <si>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</si>
  <si>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</si>
  <si>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</si>
  <si>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</si>
  <si>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</si>
  <si>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</si>
  <si>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</si>
  <si>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</si>
  <si>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</si>
  <si>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</si>
  <si>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</si>
  <si>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</si>
  <si>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</si>
  <si>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</si>
  <si>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</si>
  <si>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</si>
  <si>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</si>
  <si>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</si>
  <si>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</si>
  <si>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</si>
  <si>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</si>
  <si>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</si>
  <si>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</si>
  <si>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</si>
  <si>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</si>
  <si>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</si>
  <si>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</si>
  <si>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</si>
  <si>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</si>
  <si>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</si>
  <si>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</si>
  <si>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</si>
  <si>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</si>
  <si>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</si>
  <si>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</si>
  <si>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</si>
  <si>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</si>
  <si>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</si>
  <si>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</si>
  <si>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</si>
  <si>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</si>
  <si>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</si>
  <si>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</si>
  <si>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</si>
  <si>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</si>
  <si>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</si>
  <si>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</si>
  <si>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</si>
  <si>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</si>
  <si>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</si>
  <si>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</si>
  <si>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</si>
  <si>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</si>
  <si>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</si>
  <si>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</si>
  <si>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</si>
  <si>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</si>
  <si>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</si>
  <si>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</si>
  <si>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</si>
  <si>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</si>
  <si>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</si>
  <si>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</si>
  <si>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</si>
  <si>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</si>
  <si>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</si>
  <si>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</si>
  <si>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</si>
  <si>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</si>
  <si>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</si>
  <si>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</si>
  <si>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</si>
  <si>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</si>
  <si>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</si>
  <si>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</si>
  <si>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</si>
  <si>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</si>
  <si>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</si>
  <si>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</si>
  <si>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</si>
  <si>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</si>
  <si>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</si>
  <si>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</si>
  <si>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</si>
  <si>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</si>
  <si>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</si>
  <si>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</si>
  <si>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</si>
  <si>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</si>
  <si>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</si>
  <si>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</si>
  <si>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</si>
  <si>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</si>
  <si>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</si>
  <si>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</si>
  <si>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</si>
  <si>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</si>
  <si>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</si>
  <si>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</si>
  <si>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</si>
  <si>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</si>
  <si>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</si>
  <si>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</si>
  <si>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</si>
  <si>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</si>
  <si>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</si>
  <si>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</si>
  <si>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</si>
  <si>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</si>
  <si>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</si>
  <si>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</si>
  <si>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</si>
  <si>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</si>
  <si>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</si>
  <si>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</si>
  <si>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</si>
  <si>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</si>
  <si>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</si>
  <si>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</si>
  <si>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</si>
  <si>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</si>
  <si>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</si>
  <si>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</si>
  <si>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</si>
  <si>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</si>
  <si>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</si>
  <si>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</si>
  <si>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</si>
  <si>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</si>
  <si>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</si>
  <si>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</si>
  <si>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</si>
  <si>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</si>
  <si>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</si>
  <si>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</si>
  <si>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</si>
  <si>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</si>
  <si>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</si>
  <si>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</si>
  <si>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</si>
  <si>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</si>
  <si>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</si>
  <si>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</si>
  <si>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</si>
  <si>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</si>
  <si>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</si>
  <si>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</si>
  <si>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</si>
  <si>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</si>
  <si>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</si>
  <si>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</si>
  <si>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</si>
  <si>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</si>
  <si>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</si>
  <si>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</si>
  <si>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</si>
  <si>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</si>
  <si>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</si>
  <si>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</si>
  <si>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</si>
  <si>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</si>
  <si>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</si>
  <si>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</si>
  <si>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</si>
  <si>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</si>
  <si>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</si>
  <si>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</si>
  <si>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</si>
  <si>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</si>
  <si>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</si>
  <si>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</si>
  <si>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</si>
  <si>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</si>
  <si>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</si>
  <si>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</si>
  <si>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</si>
  <si>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</si>
  <si>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</si>
  <si>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</si>
  <si>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</si>
  <si>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</si>
  <si>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</si>
  <si>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</si>
  <si>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</si>
  <si>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</si>
  <si>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</si>
  <si>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</si>
  <si>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</si>
  <si>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</si>
  <si>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</si>
  <si>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</si>
  <si>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</si>
  <si>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</si>
  <si>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</si>
  <si>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</si>
  <si>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</si>
  <si>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</si>
  <si>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</si>
  <si>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</si>
  <si>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</si>
  <si>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</si>
  <si>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</si>
  <si>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</si>
  <si>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</si>
  <si>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</si>
  <si>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</si>
  <si>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</si>
  <si>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</si>
  <si>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</si>
  <si>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</si>
  <si>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</si>
  <si>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</si>
  <si>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</si>
  <si>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</si>
  <si>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</si>
  <si>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</si>
  <si>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</si>
  <si>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</si>
  <si>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</si>
  <si>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</si>
  <si>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</si>
  <si>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</si>
  <si>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</si>
  <si>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</si>
  <si>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</si>
  <si>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</si>
  <si>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</si>
  <si>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</si>
  <si>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</si>
  <si>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</si>
  <si>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</si>
  <si>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</si>
  <si>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</si>
  <si>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</si>
  <si>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</si>
  <si>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</si>
  <si>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</si>
  <si>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</si>
  <si>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</si>
  <si>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</si>
  <si>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</si>
  <si>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</si>
  <si>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</si>
  <si>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</si>
  <si>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</si>
  <si>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</si>
  <si>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</si>
  <si>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</si>
  <si>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</si>
  <si>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</si>
  <si>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</si>
  <si>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</si>
  <si>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</si>
  <si>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</si>
  <si>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</si>
  <si>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</si>
  <si>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</si>
  <si>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</si>
  <si>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</si>
  <si>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</si>
  <si>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</si>
  <si>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</si>
  <si>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</si>
  <si>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</si>
  <si>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</si>
  <si>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</si>
  <si>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</si>
  <si>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</si>
  <si>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</si>
  <si>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</si>
  <si>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</si>
  <si>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</si>
  <si>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</si>
  <si>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</si>
  <si>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</si>
  <si>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</si>
  <si>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</si>
  <si>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</si>
  <si>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</si>
  <si>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</si>
  <si>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</si>
  <si>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</si>
  <si>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</si>
  <si>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</si>
  <si>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</si>
  <si>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</si>
  <si>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</si>
  <si>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</si>
  <si>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</si>
  <si>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</si>
  <si>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</si>
  <si>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</si>
  <si>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</si>
  <si>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</si>
  <si>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</si>
  <si>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</si>
  <si>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</si>
  <si>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</si>
  <si>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</si>
  <si>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</si>
  <si>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</si>
  <si>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</si>
  <si>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</si>
  <si>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</si>
  <si>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</si>
  <si>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</si>
  <si>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</si>
  <si>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</si>
  <si>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</si>
  <si>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</si>
  <si>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</si>
  <si>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</si>
  <si>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</si>
  <si>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</si>
  <si>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</si>
  <si>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</si>
  <si>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</si>
  <si>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</si>
  <si>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</si>
  <si>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</si>
  <si>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</si>
  <si>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</si>
  <si>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</si>
  <si>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</si>
  <si>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</si>
  <si>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</si>
  <si>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</si>
  <si>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</si>
  <si>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</si>
  <si>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</si>
  <si>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</si>
  <si>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</si>
  <si>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</si>
  <si>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</si>
  <si>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</si>
  <si>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</si>
  <si>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</si>
  <si>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</si>
  <si>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</si>
  <si>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</si>
  <si>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</si>
  <si>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</si>
  <si>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</si>
  <si>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</si>
  <si>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</si>
  <si>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</si>
  <si>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</si>
  <si>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</si>
  <si>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</si>
  <si>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</si>
  <si>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</si>
  <si>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</si>
  <si>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</si>
  <si>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</si>
  <si>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</si>
  <si>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</si>
  <si>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</si>
  <si>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</si>
  <si>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</si>
  <si>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</si>
  <si>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</si>
  <si>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</si>
  <si>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</si>
  <si>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</si>
  <si>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</si>
  <si>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</si>
  <si>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</si>
  <si>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</si>
  <si>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</si>
  <si>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</si>
  <si>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</si>
  <si>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</si>
  <si>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</si>
  <si>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</si>
  <si>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</si>
  <si>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</si>
  <si>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</si>
  <si>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</si>
  <si>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</si>
  <si>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</si>
  <si>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</si>
  <si>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</si>
  <si>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</si>
  <si>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</si>
  <si>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</si>
  <si>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</si>
  <si>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</si>
  <si>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</si>
  <si>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</si>
  <si>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</si>
  <si>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</si>
  <si>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</si>
  <si>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</si>
  <si>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</si>
  <si>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</si>
  <si>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</si>
  <si>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</si>
  <si>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</si>
  <si>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</si>
  <si>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</si>
  <si>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</si>
  <si>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</si>
  <si>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</si>
  <si>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</si>
  <si>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</si>
  <si>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</si>
  <si>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</si>
  <si>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</si>
  <si>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</si>
  <si>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</si>
  <si>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</si>
  <si>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</si>
  <si>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</si>
  <si>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</si>
  <si>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</si>
  <si>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</si>
  <si>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</si>
  <si>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</si>
  <si>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</si>
  <si>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</si>
  <si>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</si>
  <si>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</si>
  <si>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</si>
  <si>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</si>
  <si>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</si>
  <si>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</si>
  <si>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</si>
  <si>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</si>
  <si>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</si>
  <si>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</si>
  <si>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</si>
  <si>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</si>
  <si>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</si>
  <si>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</si>
  <si>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</si>
  <si>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</si>
  <si>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</si>
  <si>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</si>
  <si>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</si>
  <si>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</si>
  <si>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</si>
  <si>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</si>
  <si>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</si>
  <si>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</si>
  <si>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</si>
  <si>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</si>
  <si>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</si>
  <si>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</si>
  <si>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</si>
  <si>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</si>
  <si>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</si>
  <si>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</si>
  <si>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</si>
  <si>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</si>
  <si>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</si>
  <si>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</si>
  <si>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</si>
  <si>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</si>
  <si>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</si>
  <si>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</si>
  <si>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</si>
  <si>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</si>
  <si>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</si>
  <si>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</si>
  <si>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</si>
  <si>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</si>
  <si>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</si>
  <si>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</si>
  <si>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</si>
  <si>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</si>
  <si>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</si>
  <si>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</si>
  <si>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</si>
  <si>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</si>
  <si>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</si>
  <si>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</si>
  <si>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</si>
  <si>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</si>
  <si>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</si>
  <si>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</si>
  <si>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</si>
  <si>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</si>
  <si>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</si>
  <si>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</si>
  <si>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</si>
  <si>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</si>
  <si>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</si>
  <si>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</si>
  <si>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</si>
  <si>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</si>
  <si>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</si>
  <si>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</si>
  <si>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</si>
  <si>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</si>
  <si>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</si>
  <si>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</si>
  <si>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</si>
  <si>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</si>
  <si>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</si>
  <si>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</si>
  <si>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</si>
  <si>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</si>
  <si>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</si>
  <si>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</si>
  <si>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</si>
  <si>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</si>
  <si>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</si>
  <si>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</si>
  <si>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</si>
  <si>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</si>
  <si>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</si>
  <si>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</si>
  <si>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</si>
  <si>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</si>
  <si>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</si>
  <si>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</si>
  <si>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</si>
  <si>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</si>
  <si>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</si>
  <si>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</si>
  <si>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</si>
  <si>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</si>
  <si>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</si>
  <si>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</si>
  <si>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</si>
  <si>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</si>
  <si>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</si>
  <si>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</si>
  <si>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</si>
  <si>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</si>
  <si>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</si>
  <si>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</si>
  <si>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</si>
  <si>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</si>
  <si>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</si>
  <si>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</si>
  <si>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</si>
  <si>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</si>
  <si>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</si>
  <si>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</si>
  <si>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</si>
  <si>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</si>
  <si>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</si>
  <si>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</si>
  <si>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</si>
  <si>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</si>
  <si>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</si>
  <si>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</si>
  <si>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</si>
  <si>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</si>
  <si>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</si>
  <si>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</si>
  <si>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</si>
  <si>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</si>
  <si>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</si>
  <si>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</si>
  <si>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</si>
  <si>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</si>
  <si>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</si>
  <si>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</si>
  <si>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</si>
  <si>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</si>
  <si>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</si>
  <si>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</si>
  <si>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</si>
  <si>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</si>
  <si>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</si>
  <si>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</si>
  <si>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</si>
  <si>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</si>
  <si>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</si>
  <si>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</si>
  <si>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</si>
  <si>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</si>
  <si>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</si>
  <si>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</si>
  <si>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</si>
  <si>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</si>
  <si>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</si>
  <si>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</si>
  <si>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</si>
  <si>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</si>
  <si>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</si>
  <si>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</si>
  <si>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</si>
  <si>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</si>
  <si>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</si>
  <si>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</si>
  <si>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</si>
  <si>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</si>
  <si>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</si>
  <si>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</si>
  <si>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</si>
  <si>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</si>
  <si>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</si>
  <si>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</si>
  <si>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</si>
  <si>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</si>
  <si>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</si>
  <si>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</si>
  <si>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</si>
  <si>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</si>
  <si>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</si>
  <si>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</si>
  <si>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</si>
  <si>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</si>
  <si>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</si>
  <si>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</si>
  <si>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</si>
  <si>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</si>
  <si>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</si>
  <si>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</si>
  <si>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</si>
  <si>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</si>
  <si>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</si>
  <si>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</si>
  <si>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</si>
  <si>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</si>
  <si>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</si>
  <si>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</si>
  <si>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</si>
  <si>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</si>
  <si>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</si>
  <si>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</si>
  <si>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</si>
  <si>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</si>
  <si>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</si>
  <si>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</si>
  <si>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</si>
  <si>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</si>
  <si>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</si>
  <si>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</si>
  <si>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</si>
  <si>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</si>
  <si>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</si>
  <si>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</si>
  <si>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</si>
  <si>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</si>
  <si>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</si>
  <si>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</si>
  <si>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</si>
  <si>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</si>
  <si>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</si>
  <si>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</si>
  <si>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</si>
  <si>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</si>
  <si>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</si>
  <si>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</si>
  <si>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</si>
  <si>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</si>
  <si>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</si>
  <si>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</si>
  <si>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</si>
  <si>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</si>
  <si>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</si>
  <si>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</si>
  <si>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</si>
  <si>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</si>
  <si>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</si>
  <si>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</si>
  <si>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</si>
  <si>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</si>
  <si>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</si>
  <si>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</si>
  <si>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</si>
  <si>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</si>
  <si>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</si>
  <si>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</si>
  <si>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</si>
  <si>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</si>
  <si>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</si>
  <si>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</si>
  <si>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</si>
  <si>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</si>
  <si>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</si>
  <si>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</si>
  <si>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</si>
  <si>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</si>
  <si>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</si>
  <si>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</si>
  <si>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</si>
  <si>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</si>
  <si>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</si>
  <si>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</si>
  <si>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</si>
  <si>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</si>
  <si>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</si>
  <si>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</si>
  <si>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</si>
  <si>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</si>
  <si>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</si>
  <si>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</si>
  <si>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</si>
  <si>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</si>
  <si>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</si>
  <si>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</si>
  <si>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</si>
  <si>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</si>
  <si>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</si>
  <si>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</si>
  <si>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</si>
  <si>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</si>
  <si>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</si>
  <si>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</si>
  <si>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</si>
  <si>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</si>
  <si>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</si>
  <si>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</si>
  <si>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</si>
  <si>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</si>
  <si>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</si>
  <si>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</si>
  <si>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</si>
  <si>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</si>
  <si>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</si>
  <si>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</si>
  <si>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</si>
  <si>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</si>
  <si>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</si>
  <si>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</si>
  <si>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</si>
  <si>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</si>
  <si>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</si>
  <si>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</si>
  <si>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</si>
  <si>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</si>
  <si>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</si>
  <si>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</si>
  <si>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</si>
  <si>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</si>
  <si>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</si>
  <si>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</si>
  <si>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</si>
  <si>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</si>
  <si>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</si>
  <si>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</si>
  <si>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</si>
  <si>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</si>
  <si>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</si>
  <si>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</si>
  <si>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</si>
  <si>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</si>
  <si>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</si>
  <si>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</si>
  <si>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</si>
  <si>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</si>
  <si>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</si>
  <si>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</si>
  <si>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</si>
  <si>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</si>
  <si>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</si>
  <si>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</si>
  <si>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</si>
  <si>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</si>
  <si>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</si>
  <si>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</si>
  <si>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</si>
  <si>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</si>
  <si>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</si>
  <si>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</si>
  <si>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</si>
  <si>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</si>
  <si>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</si>
  <si>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</si>
  <si>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</si>
  <si>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</si>
  <si>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</si>
  <si>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</si>
  <si>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</si>
  <si>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</si>
  <si>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</si>
  <si>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</si>
  <si>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</si>
  <si>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</si>
  <si>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</si>
  <si>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</si>
  <si>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</si>
  <si>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</si>
  <si>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</si>
  <si>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</si>
  <si>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</si>
  <si>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</si>
  <si>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</si>
  <si>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</si>
  <si>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</si>
  <si>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</si>
  <si>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</si>
  <si>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</si>
  <si>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</si>
  <si>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</si>
  <si>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</si>
  <si>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</si>
  <si>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</si>
  <si>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</si>
  <si>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</si>
  <si>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</si>
  <si>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</si>
  <si>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</si>
  <si>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</si>
  <si>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</si>
  <si>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</si>
  <si>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</si>
  <si>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</si>
  <si>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</si>
  <si>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</si>
  <si>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</si>
  <si>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</si>
  <si>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</si>
  <si>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</si>
  <si>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</si>
  <si>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</si>
  <si>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</si>
  <si>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</si>
  <si>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</si>
  <si>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</si>
  <si>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</si>
  <si>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</si>
  <si>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</si>
  <si>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</si>
  <si>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</si>
  <si>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</si>
  <si>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</si>
  <si>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</si>
  <si>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</si>
  <si>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</si>
  <si>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</si>
  <si>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</si>
  <si>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</si>
  <si>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</si>
  <si>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</si>
  <si>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</si>
  <si>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</si>
  <si>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</si>
  <si>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</si>
  <si>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</si>
  <si>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</si>
  <si>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</si>
  <si>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</si>
  <si>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</si>
  <si>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</si>
  <si>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</si>
  <si>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</si>
  <si>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</si>
  <si>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</si>
  <si>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</si>
  <si>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</si>
  <si>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</si>
  <si>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</si>
  <si>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</si>
  <si>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</si>
  <si>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</si>
  <si>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</si>
  <si>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</si>
  <si>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</si>
  <si>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</si>
  <si>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</si>
  <si>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</si>
  <si>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</si>
  <si>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</si>
  <si>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</si>
  <si>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</si>
  <si>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</si>
  <si>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</si>
  <si>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</si>
  <si>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</si>
  <si>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</si>
  <si>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</si>
  <si>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</si>
  <si>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</si>
  <si>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</si>
  <si>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</si>
  <si>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</si>
  <si>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</si>
  <si>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</si>
  <si>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</si>
  <si>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</si>
  <si>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</si>
  <si>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</si>
  <si>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</si>
  <si>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</si>
  <si>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</si>
  <si>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</si>
  <si>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</si>
  <si>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</si>
  <si>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</si>
  <si>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</si>
  <si>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</si>
  <si>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</si>
  <si>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</si>
  <si>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</si>
  <si>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</si>
  <si>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</si>
  <si>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</si>
  <si>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</si>
  <si>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</si>
  <si>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</si>
  <si>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</si>
  <si>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</si>
  <si>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</si>
  <si>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</si>
  <si>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</si>
  <si>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</si>
  <si>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</si>
  <si>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</si>
  <si>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</si>
  <si>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</si>
  <si>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</si>
  <si>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</si>
  <si>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</si>
  <si>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</si>
  <si>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</si>
  <si>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</si>
  <si>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</si>
  <si>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</si>
  <si>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</si>
  <si>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</si>
  <si>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</si>
  <si>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</si>
  <si>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</si>
  <si>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</si>
  <si>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</si>
  <si>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</si>
  <si>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</si>
  <si>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</si>
  <si>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</si>
  <si>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</si>
  <si>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</si>
  <si>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</si>
  <si>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</si>
  <si>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</si>
  <si>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</si>
  <si>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</si>
  <si>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</si>
  <si>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</si>
  <si>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</si>
  <si>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</si>
  <si>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</si>
  <si>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</si>
  <si>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</si>
  <si>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</si>
  <si>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</si>
  <si>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</si>
  <si>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</si>
  <si>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</si>
  <si>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</si>
  <si>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</si>
  <si>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</si>
  <si>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</si>
  <si>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</si>
  <si>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</si>
  <si>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</si>
  <si>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</si>
  <si>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</si>
  <si>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</si>
  <si>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</si>
  <si>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</si>
  <si>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</si>
  <si>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</si>
  <si>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</si>
  <si>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</si>
  <si>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</si>
  <si>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</si>
  <si>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</si>
  <si>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</si>
  <si>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</si>
  <si>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</si>
  <si>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</si>
  <si>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</si>
  <si>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</si>
  <si>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</si>
  <si>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</si>
  <si>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</si>
  <si>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</si>
  <si>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</si>
  <si>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</si>
  <si>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</si>
  <si>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</si>
  <si>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</si>
  <si>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</si>
  <si>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</si>
  <si>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</si>
  <si>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</si>
  <si>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</si>
  <si>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</si>
  <si>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</si>
  <si>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</si>
  <si>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</si>
  <si>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</si>
  <si>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</si>
  <si>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</si>
  <si>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</si>
  <si>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</si>
  <si>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</si>
  <si>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</si>
  <si>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</si>
  <si>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</si>
  <si>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</si>
  <si>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</si>
  <si>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</si>
  <si>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</si>
  <si>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</si>
  <si>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</si>
  <si>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</si>
  <si>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</si>
  <si>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</si>
  <si>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</si>
  <si>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</si>
  <si>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</si>
  <si>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</si>
  <si>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</si>
  <si>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</si>
  <si>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</si>
  <si>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</si>
  <si>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</si>
  <si>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</si>
  <si>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</si>
  <si>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</si>
  <si>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</si>
  <si>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</si>
  <si>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</si>
  <si>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</si>
  <si>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</si>
  <si>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</si>
  <si>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</si>
  <si>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</si>
  <si>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</si>
  <si>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</si>
  <si>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</si>
  <si>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</si>
  <si>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</si>
  <si>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</si>
  <si>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</si>
  <si>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</si>
  <si>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</si>
  <si>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</si>
  <si>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</si>
  <si>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</si>
  <si>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</si>
  <si>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</si>
  <si>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</si>
  <si>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</si>
  <si>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</si>
  <si>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</si>
  <si>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</si>
  <si>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</si>
  <si>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</si>
  <si>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</si>
  <si>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</si>
  <si>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</si>
  <si>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</si>
  <si>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</si>
  <si>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</si>
  <si>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</si>
  <si>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</si>
  <si>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</si>
  <si>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</si>
  <si>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</si>
  <si>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</si>
  <si>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</si>
  <si>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</si>
  <si>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</si>
  <si>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</si>
  <si>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</si>
  <si>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</si>
  <si>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</si>
  <si>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</si>
  <si>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</si>
  <si>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</si>
  <si>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</si>
  <si>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</si>
  <si>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</si>
  <si>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</si>
  <si>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</si>
  <si>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</si>
  <si>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</si>
  <si>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</si>
  <si>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</si>
  <si>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</si>
  <si>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</si>
  <si>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</si>
  <si>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</si>
  <si>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</si>
  <si>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</si>
  <si>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</si>
  <si>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</si>
  <si>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</si>
  <si>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</si>
  <si>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</si>
  <si>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</si>
  <si>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</si>
  <si>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</si>
  <si>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</si>
  <si>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</si>
  <si>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</si>
  <si>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</si>
  <si>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</si>
  <si>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</si>
  <si>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</si>
  <si>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</si>
  <si>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</si>
  <si>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</si>
  <si>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</si>
  <si>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</si>
  <si>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</si>
  <si>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</si>
  <si>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</si>
  <si>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</si>
  <si>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</si>
  <si>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</si>
  <si>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</si>
  <si>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</si>
  <si>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</si>
  <si>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</si>
  <si>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</si>
  <si>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</si>
  <si>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</si>
  <si>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</si>
  <si>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</si>
  <si>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</si>
  <si>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</si>
  <si>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</si>
  <si>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</si>
  <si>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</si>
  <si>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</si>
  <si>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</si>
  <si>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</si>
  <si>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</si>
  <si>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</si>
  <si>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</si>
  <si>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</si>
  <si>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</si>
  <si>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</si>
  <si>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</si>
  <si>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</si>
  <si>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</si>
  <si>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</si>
  <si>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</si>
  <si>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</si>
  <si>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</si>
  <si>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</si>
  <si>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</si>
  <si>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</si>
  <si>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</si>
  <si>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</si>
  <si>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</si>
  <si>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</si>
  <si>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</si>
  <si>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</si>
  <si>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</si>
  <si>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</si>
  <si>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</si>
  <si>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</si>
  <si>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</si>
  <si>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</si>
  <si>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</si>
  <si>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</si>
  <si>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</si>
  <si>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</si>
  <si>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</si>
  <si>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</si>
  <si>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</si>
  <si>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</si>
  <si>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</si>
  <si>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</si>
  <si>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</si>
  <si>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</si>
  <si>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</si>
  <si>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</si>
  <si>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</si>
  <si>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</si>
  <si>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</si>
  <si>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</si>
  <si>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</si>
  <si>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</si>
  <si>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</si>
  <si>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</si>
  <si>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</si>
  <si>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</si>
  <si>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</si>
  <si>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</si>
  <si>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</si>
  <si>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</si>
  <si>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</si>
  <si>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</si>
  <si>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</si>
  <si>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</si>
  <si>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</si>
  <si>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</si>
  <si>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</si>
  <si>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</si>
  <si>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</si>
  <si>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</si>
  <si>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</si>
  <si>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</si>
  <si>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</si>
  <si>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</si>
  <si>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</si>
  <si>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</si>
  <si>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</si>
  <si>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</si>
  <si>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</si>
  <si>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</si>
  <si>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</si>
  <si>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</si>
  <si>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</si>
  <si>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</si>
  <si>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</si>
  <si>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</si>
  <si>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</si>
  <si>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</si>
  <si>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</si>
  <si>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</si>
  <si>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</si>
  <si>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</si>
  <si>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</si>
  <si>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</si>
  <si>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</si>
  <si>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</si>
  <si>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</si>
  <si>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</si>
  <si>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</si>
  <si>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</si>
  <si>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</si>
  <si>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</si>
  <si>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</si>
  <si>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</si>
  <si>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</si>
  <si>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</si>
  <si>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</si>
  <si>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</si>
  <si>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</si>
  <si>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</si>
  <si>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</si>
  <si>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</si>
  <si>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</si>
  <si>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</si>
  <si>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</si>
  <si>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</si>
  <si>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</si>
  <si>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</si>
  <si>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</si>
  <si>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</si>
  <si>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</si>
  <si>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</si>
  <si>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</si>
  <si>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</si>
  <si>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</si>
  <si>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</si>
  <si>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</si>
  <si>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</si>
  <si>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</si>
  <si>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</si>
  <si>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</si>
  <si>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</si>
  <si>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</si>
  <si>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</si>
  <si>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</si>
  <si>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</si>
  <si>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</si>
  <si>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</si>
  <si>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</si>
  <si>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</si>
  <si>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</si>
  <si>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</si>
  <si>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</si>
  <si>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</si>
  <si>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</si>
  <si>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</si>
  <si>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</si>
  <si>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</si>
  <si>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</si>
  <si>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</si>
  <si>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</si>
  <si>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</si>
  <si>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</si>
  <si>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</si>
  <si>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</si>
  <si>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</si>
  <si>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</si>
  <si>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</si>
  <si>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</si>
  <si>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</si>
  <si>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</si>
  <si>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</si>
  <si>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</si>
  <si>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</si>
  <si>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</si>
  <si>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</si>
  <si>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</si>
  <si>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</si>
  <si>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</si>
  <si>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</si>
  <si>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</si>
  <si>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</si>
  <si>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</si>
  <si>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</si>
  <si>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</si>
  <si>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</si>
  <si>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</si>
  <si>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</si>
  <si>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</si>
  <si>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</si>
  <si>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</si>
  <si>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</si>
  <si>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</si>
  <si>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</si>
  <si>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</si>
  <si>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</si>
  <si>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</si>
  <si>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</si>
  <si>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</si>
  <si>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</si>
  <si>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</si>
  <si>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</si>
  <si>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</si>
  <si>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</si>
  <si>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</si>
  <si>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</si>
  <si>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</si>
  <si>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</si>
  <si>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</si>
  <si>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</si>
  <si>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</si>
  <si>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</si>
  <si>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</si>
  <si>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</si>
  <si>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</si>
  <si>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</si>
  <si>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</si>
  <si>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</si>
  <si>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</si>
  <si>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</si>
  <si>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</si>
  <si>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</si>
  <si>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</si>
  <si>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</si>
  <si>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</si>
  <si>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</si>
  <si>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</si>
  <si>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</si>
  <si>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</si>
  <si>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</si>
  <si>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</si>
  <si>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</si>
  <si>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</si>
  <si>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</si>
  <si>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</si>
  <si>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</si>
  <si>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</si>
  <si>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</si>
  <si>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</si>
  <si>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</si>
  <si>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</si>
  <si>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</si>
  <si>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</si>
  <si>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</si>
  <si>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</si>
  <si>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</si>
  <si>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</si>
  <si>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</si>
  <si>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</si>
  <si>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</si>
  <si>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</si>
  <si>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</si>
  <si>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</si>
  <si>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</si>
  <si>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</si>
  <si>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</si>
  <si>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</si>
  <si>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</si>
  <si>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</si>
  <si>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</si>
  <si>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</si>
  <si>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</si>
  <si>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</si>
  <si>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</si>
  <si>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</si>
  <si>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</si>
  <si>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</si>
  <si>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</si>
  <si>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</si>
  <si>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</si>
  <si>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</si>
  <si>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</si>
  <si>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</si>
  <si>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</si>
  <si>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</si>
  <si>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</si>
  <si>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</si>
  <si>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</si>
  <si>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</si>
  <si>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</si>
  <si>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</si>
  <si>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</si>
  <si>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</si>
  <si>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</si>
  <si>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</si>
  <si>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</si>
  <si>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</si>
  <si>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</si>
  <si>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</si>
  <si>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</si>
  <si>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</si>
  <si>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</si>
  <si>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</si>
  <si>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</si>
  <si>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</si>
  <si>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</si>
  <si>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</si>
  <si>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</si>
  <si>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</si>
  <si>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</si>
  <si>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</si>
  <si>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</si>
  <si>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</si>
  <si>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</si>
  <si>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</si>
  <si>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</si>
  <si>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</si>
  <si>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</si>
  <si>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</si>
  <si>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</si>
  <si>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</si>
  <si>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</si>
  <si>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</si>
  <si>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</si>
  <si>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</si>
  <si>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</si>
  <si>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</si>
  <si>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</si>
  <si>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</si>
  <si>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</si>
  <si>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</si>
  <si>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</si>
  <si>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</si>
  <si>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</si>
  <si>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</si>
  <si>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</si>
  <si>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</si>
  <si>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</si>
  <si>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</si>
  <si>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</si>
  <si>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</si>
  <si>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</si>
  <si>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</si>
  <si>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</si>
  <si>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</si>
  <si>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</si>
  <si>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</si>
  <si>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</si>
  <si>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</si>
  <si>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</si>
  <si>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</si>
  <si>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</si>
  <si>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</si>
  <si>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</si>
  <si>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</si>
  <si>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</si>
  <si>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</si>
  <si>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</si>
  <si>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</si>
  <si>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</si>
  <si>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</si>
  <si>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</si>
  <si>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</si>
  <si>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</si>
  <si>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</si>
  <si>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</si>
  <si>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</si>
  <si>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</si>
  <si>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</si>
  <si>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</si>
  <si>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</si>
  <si>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</si>
  <si>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</si>
  <si>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</si>
  <si>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</si>
  <si>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</si>
  <si>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</si>
  <si>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</si>
  <si>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</si>
  <si>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</si>
  <si>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</si>
  <si>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</si>
  <si>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</si>
  <si>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</si>
  <si>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</si>
  <si>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</si>
  <si>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</si>
  <si>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</si>
  <si>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</si>
  <si>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</si>
  <si>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</si>
  <si>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</si>
  <si>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</si>
  <si>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</si>
  <si>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</si>
  <si>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</si>
  <si>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</si>
  <si>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</si>
  <si>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</si>
  <si>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</si>
  <si>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</si>
  <si>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</si>
  <si>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</si>
  <si>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</si>
  <si>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</si>
  <si>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</si>
  <si>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</si>
  <si>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</si>
  <si>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</si>
  <si>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</si>
  <si>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</si>
  <si>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</si>
  <si>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</si>
  <si>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</si>
  <si>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</si>
  <si>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</si>
  <si>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</si>
  <si>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</si>
  <si>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</si>
  <si>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</si>
  <si>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</si>
  <si>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</si>
  <si>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</si>
  <si>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</si>
  <si>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</si>
  <si>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</si>
  <si>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</si>
  <si>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</si>
  <si>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</si>
  <si>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</si>
  <si>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</si>
  <si>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</si>
  <si>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</si>
  <si>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</si>
  <si>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</si>
  <si>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</si>
  <si>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</si>
  <si>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</si>
  <si>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</si>
  <si>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</si>
  <si>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</si>
  <si>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</si>
  <si>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</si>
  <si>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</si>
  <si>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</si>
  <si>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</si>
  <si>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</si>
  <si>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</si>
  <si>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</si>
  <si>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</si>
  <si>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</si>
  <si>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</si>
  <si>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</si>
  <si>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</si>
  <si>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</si>
  <si>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</si>
  <si>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</si>
  <si>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</si>
  <si>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</si>
  <si>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</si>
  <si>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</si>
  <si>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</si>
  <si>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</si>
  <si>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</si>
  <si>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</si>
  <si>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</si>
  <si>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</si>
  <si>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</si>
  <si>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</si>
  <si>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</si>
  <si>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</si>
  <si>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</si>
  <si>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</si>
  <si>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</si>
  <si>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</si>
  <si>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</si>
  <si>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</si>
  <si>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</si>
  <si>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</si>
  <si>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</si>
  <si>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</si>
  <si>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</si>
  <si>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</si>
  <si>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</si>
  <si>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</si>
  <si>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</si>
  <si>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</si>
  <si>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</si>
  <si>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</si>
  <si>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</si>
  <si>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</si>
  <si>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</si>
  <si>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</si>
  <si>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</si>
  <si>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</si>
  <si>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</si>
  <si>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</si>
  <si>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</si>
  <si>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</si>
  <si>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</si>
  <si>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</si>
  <si>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</si>
  <si>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</si>
  <si>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</si>
  <si>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</si>
  <si>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</si>
  <si>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</si>
  <si>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</si>
  <si>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</si>
  <si>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</si>
  <si>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</si>
  <si>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</si>
  <si>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</si>
  <si>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</si>
  <si>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</si>
  <si>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</si>
  <si>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</si>
  <si>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</si>
  <si>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</si>
  <si>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</si>
  <si>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</si>
  <si>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</si>
  <si>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</si>
  <si>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</si>
  <si>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</si>
  <si>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</si>
  <si>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</si>
  <si>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</si>
  <si>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</si>
  <si>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</si>
  <si>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</si>
  <si>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</si>
  <si>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</si>
  <si>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</si>
  <si>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</si>
  <si>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</si>
  <si>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</si>
  <si>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</si>
  <si>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</si>
  <si>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</si>
  <si>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</si>
  <si>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</si>
  <si>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</si>
  <si>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</si>
  <si>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</si>
  <si>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</si>
  <si>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</si>
  <si>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</si>
  <si>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</si>
  <si>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</si>
  <si>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</si>
  <si>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</si>
  <si>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</si>
  <si>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</si>
  <si>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</si>
  <si>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</si>
  <si>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</si>
  <si>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</si>
  <si>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</si>
  <si>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</si>
  <si>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</si>
  <si>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</si>
  <si>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</si>
  <si>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</si>
  <si>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</si>
  <si>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</si>
  <si>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</si>
  <si>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</si>
  <si>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</si>
  <si>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</si>
  <si>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</si>
  <si>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</si>
  <si>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</si>
  <si>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</si>
  <si>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</si>
  <si>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</si>
  <si>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</si>
  <si>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</si>
  <si>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</si>
  <si>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</si>
  <si>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</si>
  <si>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</si>
  <si>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</si>
  <si>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</si>
  <si>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</si>
  <si>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</si>
  <si>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</si>
  <si>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</si>
  <si>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</si>
  <si>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</si>
  <si>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</si>
  <si>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</si>
  <si>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</si>
  <si>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</si>
  <si>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</si>
  <si>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</si>
  <si>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</si>
  <si>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</si>
  <si>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</si>
  <si>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</si>
  <si>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</si>
  <si>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</si>
  <si>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</si>
  <si>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</si>
  <si>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</si>
  <si>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</si>
  <si>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</si>
  <si>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</si>
  <si>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</si>
  <si>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</si>
  <si>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</si>
  <si>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</si>
  <si>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</si>
  <si>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</si>
  <si>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</si>
  <si>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</si>
  <si>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</si>
  <si>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</si>
  <si>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</si>
  <si>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</si>
  <si>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</si>
  <si>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</si>
  <si>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</si>
  <si>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</si>
  <si>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</si>
  <si>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</si>
  <si>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</si>
  <si>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</si>
  <si>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</si>
  <si>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</si>
  <si>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</si>
  <si>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</si>
  <si>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</si>
  <si>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</si>
  <si>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</si>
  <si>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</si>
  <si>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</si>
  <si>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</si>
  <si>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</si>
  <si>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</si>
  <si>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</si>
  <si>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</si>
  <si>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</si>
  <si>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</si>
  <si>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</si>
  <si>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</si>
  <si>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</si>
  <si>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</si>
  <si>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</si>
  <si>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</si>
  <si>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</si>
  <si>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</si>
  <si>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</si>
  <si>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</si>
  <si>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</si>
  <si>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</si>
  <si>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</si>
  <si>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</si>
  <si>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</si>
  <si>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</si>
  <si>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</si>
  <si>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</si>
  <si>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</si>
  <si>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</si>
  <si>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</si>
  <si>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</si>
  <si>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</si>
  <si>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</si>
  <si>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</si>
  <si>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</si>
  <si>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</si>
  <si>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</si>
  <si>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</si>
  <si>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</si>
  <si>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</si>
  <si>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</si>
  <si>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</si>
  <si>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</si>
  <si>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</si>
  <si>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</si>
  <si>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</si>
  <si>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</si>
  <si>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</si>
  <si>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</si>
  <si>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</si>
  <si>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</si>
  <si>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</si>
  <si>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</si>
  <si>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</si>
  <si>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</si>
  <si>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</si>
  <si>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</si>
  <si>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</si>
  <si>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</si>
  <si>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</si>
  <si>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</si>
  <si>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</si>
  <si>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</si>
  <si>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</si>
  <si>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</si>
  <si>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</si>
  <si>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</si>
  <si>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</si>
  <si>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</si>
  <si>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</si>
  <si>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</si>
  <si>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</si>
  <si>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</si>
  <si>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</si>
  <si>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</si>
  <si>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</si>
  <si>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</si>
  <si>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</si>
  <si>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</si>
  <si>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</si>
  <si>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</si>
  <si>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</si>
  <si>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</si>
  <si>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</si>
  <si>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</si>
  <si>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</si>
  <si>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</si>
  <si>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</si>
  <si>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</si>
  <si>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</si>
  <si>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</si>
  <si>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</si>
  <si>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</si>
  <si>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</si>
  <si>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</si>
  <si>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</si>
  <si>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</si>
  <si>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</si>
  <si>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</si>
  <si>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</si>
  <si>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</si>
  <si>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</si>
  <si>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</si>
  <si>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</si>
  <si>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</si>
  <si>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</si>
  <si>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</si>
  <si>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</si>
  <si>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</si>
  <si>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</si>
  <si>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</si>
  <si>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</si>
  <si>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</si>
  <si>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</si>
  <si>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</si>
  <si>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</si>
  <si>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</si>
  <si>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</si>
  <si>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</si>
  <si>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</si>
  <si>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</si>
  <si>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</si>
  <si>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</si>
  <si>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</si>
  <si>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</si>
  <si>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</si>
  <si>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</si>
  <si>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</si>
  <si>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</si>
  <si>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</si>
  <si>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</si>
  <si>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</si>
  <si>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</si>
  <si>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</si>
  <si>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</si>
  <si>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</si>
  <si>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</si>
  <si>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</si>
  <si>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</si>
  <si>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</si>
  <si>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</si>
  <si>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</si>
  <si>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</si>
  <si>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</si>
  <si>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</si>
  <si>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</si>
  <si>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</si>
  <si>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</si>
  <si>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</si>
  <si>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</si>
  <si>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</si>
  <si>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</si>
  <si>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</si>
  <si>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</si>
  <si>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</si>
  <si>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</si>
  <si>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</si>
  <si>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</si>
  <si>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</si>
  <si>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</si>
  <si>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</si>
  <si>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</si>
  <si>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</si>
  <si>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</si>
  <si>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</si>
  <si>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</si>
  <si>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</si>
  <si>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</si>
  <si>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</si>
  <si>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</si>
  <si>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</si>
  <si>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</si>
  <si>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</si>
  <si>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</si>
  <si>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</si>
  <si>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</si>
  <si>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</si>
  <si>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</si>
  <si>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</si>
  <si>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</si>
  <si>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</si>
  <si>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</si>
  <si>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</si>
  <si>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</si>
  <si>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</si>
  <si>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</si>
  <si>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</si>
  <si>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</si>
  <si>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</si>
  <si>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</si>
  <si>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</si>
  <si>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</si>
  <si>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</si>
  <si>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</si>
  <si>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</si>
  <si>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</si>
  <si>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</si>
  <si>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</si>
  <si>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</si>
  <si>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</si>
  <si>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</si>
  <si>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</si>
  <si>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</si>
  <si>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</si>
  <si>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</si>
  <si>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</si>
  <si>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</si>
  <si>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</si>
  <si>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</si>
  <si>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</si>
  <si>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</si>
  <si>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</si>
  <si>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</si>
  <si>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</si>
  <si>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</si>
  <si>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</si>
  <si>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</si>
  <si>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</si>
  <si>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</si>
  <si>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</si>
  <si>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</si>
  <si>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</si>
  <si>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</si>
  <si>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</si>
  <si>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</si>
  <si>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</si>
  <si>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</si>
  <si>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</si>
  <si>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</si>
  <si>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</si>
  <si>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</si>
  <si>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</si>
  <si>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</si>
  <si>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</si>
  <si>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</si>
  <si>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</si>
  <si>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</si>
  <si>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</si>
  <si>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</si>
  <si>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</si>
  <si>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</si>
  <si>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</si>
  <si>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</si>
  <si>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</si>
  <si>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</si>
  <si>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</si>
  <si>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</si>
  <si>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</si>
  <si>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</si>
  <si>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</si>
  <si>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</si>
  <si>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</si>
  <si>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</si>
  <si>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</si>
  <si>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</si>
  <si>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</si>
  <si>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</si>
  <si>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</si>
  <si>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</si>
  <si>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</si>
  <si>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</si>
  <si>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</si>
  <si>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</si>
  <si>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</si>
  <si>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</si>
  <si>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</si>
  <si>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</si>
  <si>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</si>
  <si>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</si>
  <si>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</si>
  <si>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</si>
  <si>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</si>
  <si>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</si>
  <si>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</si>
  <si>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</si>
  <si>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</si>
  <si>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</si>
  <si>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</si>
  <si>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</si>
  <si>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</si>
  <si>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</si>
  <si>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</si>
  <si>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</si>
  <si>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</si>
  <si>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</si>
  <si>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</si>
  <si>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</si>
  <si>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</si>
  <si>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</si>
  <si>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</si>
  <si>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</si>
  <si>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</si>
  <si>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</si>
  <si>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</si>
  <si>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</si>
  <si>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</si>
  <si>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</si>
  <si>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</si>
  <si>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</si>
  <si>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</si>
  <si>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</si>
  <si>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</si>
  <si>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</si>
  <si>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</si>
  <si>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</si>
  <si>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</si>
  <si>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</si>
  <si>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</si>
  <si>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</si>
  <si>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</si>
  <si>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</si>
  <si>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</si>
  <si>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</si>
  <si>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</si>
  <si>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</si>
  <si>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</si>
  <si>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</si>
  <si>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</si>
  <si>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</si>
  <si>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</si>
  <si>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</si>
  <si>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</si>
  <si>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</si>
  <si>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</si>
  <si>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</si>
  <si>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</si>
  <si>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</si>
  <si>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</si>
  <si>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</si>
  <si>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</si>
  <si>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</si>
  <si>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</si>
  <si>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</si>
  <si>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</si>
  <si>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</si>
  <si>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</si>
  <si>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</si>
  <si>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</si>
  <si>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</si>
  <si>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</si>
  <si>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</si>
  <si>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</si>
  <si>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</si>
  <si>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</si>
  <si>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</si>
  <si>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</si>
  <si>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</si>
  <si>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</si>
  <si>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</si>
  <si>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</si>
  <si>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</si>
  <si>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</si>
  <si>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</si>
  <si>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</si>
  <si>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</si>
  <si>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</si>
  <si>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</si>
  <si>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</si>
  <si>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</si>
  <si>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</si>
  <si>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</si>
  <si>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</si>
  <si>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</si>
  <si>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</si>
  <si>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</si>
  <si>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</si>
  <si>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</si>
  <si>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</si>
  <si>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</si>
  <si>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</si>
  <si>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</si>
  <si>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</si>
  <si>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</si>
  <si>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</si>
  <si>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</si>
  <si>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</si>
  <si>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</si>
  <si>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</si>
  <si>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</si>
  <si>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</si>
  <si>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</si>
  <si>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</si>
  <si>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</si>
  <si>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</si>
  <si>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</si>
  <si>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</si>
  <si>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</si>
  <si>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</si>
  <si>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</si>
  <si>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</si>
  <si>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</si>
  <si>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</si>
  <si>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</si>
  <si>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</si>
  <si>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</si>
  <si>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</si>
  <si>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</si>
  <si>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</si>
  <si>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</si>
  <si>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</si>
  <si>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</si>
  <si>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</si>
  <si>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</si>
  <si>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</si>
  <si>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</si>
  <si>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</si>
  <si>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</si>
  <si>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</si>
  <si>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</si>
  <si>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</si>
  <si>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</si>
  <si>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</si>
  <si>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</si>
  <si>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</si>
  <si>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</si>
  <si>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</si>
  <si>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</si>
  <si>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</si>
  <si>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</si>
  <si>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</si>
  <si>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</si>
  <si>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</si>
  <si>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</si>
  <si>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</si>
  <si>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</si>
  <si>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</si>
  <si>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</si>
  <si>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</si>
  <si>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</si>
  <si>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</si>
  <si>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</si>
  <si>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</si>
  <si>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</si>
  <si>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</si>
  <si>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</si>
  <si>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</si>
  <si>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</si>
  <si>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</si>
  <si>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</si>
  <si>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</si>
  <si>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</si>
  <si>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</si>
  <si>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</si>
  <si>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</si>
  <si>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</si>
  <si>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</si>
  <si>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</si>
  <si>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</si>
  <si>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</si>
  <si>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</si>
  <si>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</si>
  <si>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</si>
  <si>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</si>
  <si>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</si>
  <si>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</si>
  <si>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</si>
  <si>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</si>
  <si>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</si>
  <si>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</si>
  <si>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</si>
  <si>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</si>
  <si>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</si>
  <si>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</si>
  <si>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</si>
  <si>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</si>
  <si>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</si>
  <si>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</si>
  <si>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</si>
  <si>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</si>
  <si>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</si>
  <si>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</si>
  <si>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</si>
  <si>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</si>
  <si>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</si>
  <si>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</si>
  <si>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</si>
  <si>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</si>
  <si>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</si>
  <si>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</si>
  <si>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</si>
  <si>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</si>
  <si>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</si>
  <si>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</si>
  <si>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</si>
  <si>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</si>
  <si>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</si>
  <si>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</si>
  <si>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</si>
  <si>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</si>
  <si>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</si>
  <si>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</si>
  <si>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</si>
  <si>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</si>
  <si>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</si>
  <si>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</si>
  <si>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</si>
  <si>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</si>
  <si>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</si>
  <si>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</si>
  <si>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</si>
  <si>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</si>
  <si>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</si>
  <si>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</si>
  <si>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</si>
  <si>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</si>
  <si>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</si>
  <si>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</si>
  <si>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</si>
  <si>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</si>
  <si>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</si>
  <si>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</si>
  <si>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</si>
  <si>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</si>
  <si>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</si>
  <si>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</si>
  <si>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</si>
  <si>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</si>
  <si>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</si>
  <si>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</si>
  <si>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</si>
  <si>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</si>
  <si>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</si>
  <si>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</si>
  <si>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</si>
  <si>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</si>
  <si>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</si>
  <si>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</si>
  <si>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</si>
  <si>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</si>
  <si>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</si>
  <si>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</si>
  <si>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</si>
  <si>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</si>
  <si>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</si>
  <si>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</si>
  <si>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</si>
  <si>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</si>
  <si>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</si>
  <si>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</si>
  <si>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</si>
  <si>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</si>
  <si>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</si>
  <si>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</si>
  <si>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</si>
  <si>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</si>
  <si>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</si>
  <si>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</si>
  <si>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</si>
  <si>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</si>
  <si>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</si>
  <si>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</si>
  <si>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</si>
  <si>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</si>
  <si>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</si>
  <si>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</si>
  <si>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</si>
  <si>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</si>
  <si>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</si>
  <si>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</si>
  <si>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</si>
  <si>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</si>
  <si>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</si>
  <si>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</si>
  <si>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</si>
  <si>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</si>
  <si>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</si>
  <si>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</si>
  <si>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</si>
  <si>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</si>
  <si>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</si>
  <si>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</si>
  <si>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</si>
  <si>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</si>
  <si>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</si>
  <si>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</si>
  <si>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</si>
  <si>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</si>
  <si>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</si>
  <si>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</si>
  <si>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</si>
  <si>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</si>
  <si>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</si>
  <si>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</si>
  <si>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</si>
  <si>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</si>
  <si>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</si>
  <si>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</si>
  <si>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</si>
  <si>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</si>
  <si>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</si>
  <si>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</si>
  <si>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</si>
  <si>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</si>
  <si>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</si>
  <si>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</si>
  <si>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</si>
  <si>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</si>
  <si>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</si>
  <si>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</si>
  <si>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</si>
  <si>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</si>
  <si>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</si>
  <si>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</si>
  <si>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</si>
  <si>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</si>
  <si>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</si>
  <si>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</si>
  <si>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</si>
  <si>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</si>
  <si>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</si>
  <si>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</si>
  <si>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</si>
  <si>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</si>
  <si>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</si>
  <si>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</si>
  <si>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</si>
  <si>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</si>
  <si>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</si>
  <si>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</si>
  <si>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</si>
  <si>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</si>
  <si>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</si>
  <si>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</si>
  <si>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</si>
  <si>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</si>
  <si>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</si>
  <si>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</si>
  <si>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</si>
  <si>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</si>
  <si>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</si>
  <si>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</si>
  <si>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</si>
  <si>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</si>
  <si>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</si>
  <si>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</si>
  <si>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</si>
  <si>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</si>
  <si>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</si>
  <si>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</si>
  <si>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</si>
  <si>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</si>
  <si>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</si>
  <si>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</si>
  <si>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</si>
  <si>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</si>
  <si>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</si>
  <si>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</si>
  <si>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</si>
  <si>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</si>
  <si>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</si>
  <si>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</si>
  <si>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</si>
  <si>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</si>
  <si>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</si>
  <si>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</si>
  <si>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</si>
  <si>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</si>
  <si>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</si>
  <si>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</si>
  <si>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</si>
  <si>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</si>
  <si>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</si>
  <si>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</si>
  <si>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</si>
  <si>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</si>
  <si>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</si>
  <si>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</si>
  <si>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</si>
  <si>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</si>
  <si>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</si>
  <si>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</si>
  <si>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</si>
  <si>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</si>
  <si>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</si>
  <si>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</si>
  <si>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</si>
  <si>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</si>
  <si>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</si>
  <si>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</si>
  <si>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</si>
  <si>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</si>
  <si>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</si>
  <si>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</si>
  <si>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</si>
  <si>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</si>
  <si>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</si>
  <si>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</si>
  <si>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</si>
  <si>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</si>
  <si>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</si>
  <si>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</si>
  <si>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</si>
  <si>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</si>
  <si>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</si>
  <si>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</si>
  <si>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</si>
  <si>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</si>
  <si>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</si>
  <si>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</si>
  <si>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</si>
  <si>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</si>
  <si>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</si>
  <si>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</si>
  <si>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</si>
  <si>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</si>
  <si>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</si>
  <si>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</si>
  <si>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</si>
  <si>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</si>
  <si>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</si>
  <si>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</si>
  <si>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</si>
  <si>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</si>
  <si>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</si>
  <si>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</si>
  <si>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</si>
  <si>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</si>
  <si>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</si>
  <si>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</si>
  <si>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</si>
  <si>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</si>
  <si>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</si>
  <si>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</si>
  <si>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</si>
  <si>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</si>
  <si>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</si>
  <si>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</si>
  <si>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</si>
  <si>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</si>
  <si>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</si>
  <si>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</si>
  <si>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</si>
  <si>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</si>
  <si>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</si>
  <si>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</si>
  <si>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</si>
  <si>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</si>
  <si>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</si>
  <si>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</si>
  <si>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</si>
  <si>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</si>
  <si>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</si>
  <si>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</si>
  <si>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</si>
  <si>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</si>
  <si>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</si>
  <si>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</si>
  <si>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</si>
  <si>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</si>
  <si>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</si>
  <si>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</si>
  <si>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</si>
  <si>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</si>
  <si>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</si>
  <si>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</si>
  <si>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</si>
  <si>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</si>
  <si>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</si>
  <si>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</si>
  <si>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</si>
  <si>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</si>
  <si>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</si>
  <si>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</si>
  <si>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</si>
  <si>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</si>
  <si>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</si>
  <si>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</si>
  <si>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</si>
  <si>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</si>
  <si>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</si>
  <si>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</si>
  <si>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</si>
  <si>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</si>
  <si>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</si>
  <si>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</si>
  <si>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</si>
  <si>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</si>
  <si>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</si>
  <si>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</si>
  <si>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</si>
  <si>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</si>
  <si>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</si>
  <si>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</si>
  <si>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</si>
  <si>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</si>
  <si>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</si>
  <si>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</si>
  <si>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</si>
  <si>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</si>
  <si>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</si>
  <si>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</si>
  <si>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</si>
  <si>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</si>
  <si>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</si>
  <si>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</si>
  <si>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</si>
  <si>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</si>
  <si>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</si>
  <si>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</si>
  <si>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</si>
  <si>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</si>
  <si>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</si>
  <si>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</si>
  <si>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</si>
  <si>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</si>
  <si>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</si>
  <si>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</si>
  <si>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</si>
  <si>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</si>
  <si>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</si>
  <si>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</si>
  <si>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</si>
  <si>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</si>
  <si>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</si>
  <si>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</si>
  <si>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</si>
  <si>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</si>
  <si>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</si>
  <si>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</si>
  <si>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</si>
  <si>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</si>
  <si>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</si>
  <si>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</si>
  <si>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</si>
  <si>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</si>
  <si>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</si>
  <si>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</si>
  <si>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</si>
  <si>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</si>
  <si>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</si>
  <si>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</si>
  <si>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</si>
  <si>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</si>
  <si>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</si>
  <si>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</si>
  <si>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</si>
  <si>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</si>
  <si>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</si>
  <si>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</si>
  <si>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</si>
  <si>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</si>
  <si>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</si>
  <si>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</si>
  <si>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</si>
  <si>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</si>
  <si>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</si>
  <si>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</si>
  <si>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</si>
  <si>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</si>
  <si>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</si>
  <si>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</si>
  <si>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</si>
  <si>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</si>
  <si>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</si>
  <si>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</si>
  <si>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</si>
  <si>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</si>
  <si>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</si>
  <si>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</si>
  <si>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</si>
  <si>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</si>
  <si>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</si>
  <si>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</si>
  <si>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</si>
  <si>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</si>
  <si>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</si>
  <si>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</si>
  <si>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</si>
  <si>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</si>
  <si>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</si>
  <si>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</si>
  <si>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</si>
  <si>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</si>
  <si>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</si>
  <si>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</si>
  <si>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</si>
  <si>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</si>
  <si>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</si>
  <si>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</si>
  <si>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</si>
  <si>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</si>
  <si>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</si>
  <si>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</si>
  <si>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</si>
  <si>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</si>
  <si>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</si>
  <si>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</si>
  <si>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</si>
  <si>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</si>
  <si>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</si>
  <si>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</si>
  <si>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</si>
  <si>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</si>
  <si>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</si>
  <si>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</si>
  <si>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</si>
  <si>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</si>
  <si>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</si>
  <si>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</si>
  <si>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</si>
  <si>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</si>
  <si>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</si>
  <si>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</si>
  <si>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</si>
  <si>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</si>
  <si>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</si>
  <si>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</si>
  <si>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</si>
  <si>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</si>
  <si>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</si>
  <si>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</si>
  <si>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</si>
  <si>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</si>
  <si>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</si>
  <si>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</si>
  <si>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</si>
  <si>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</si>
  <si>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</si>
  <si>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</si>
  <si>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</si>
  <si>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</si>
  <si>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</si>
  <si>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</si>
  <si>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</si>
  <si>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</si>
  <si>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</si>
  <si>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</si>
  <si>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</si>
  <si>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</si>
  <si>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</si>
  <si>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</si>
  <si>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</si>
  <si>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</si>
  <si>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</si>
  <si>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</si>
  <si>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</si>
  <si>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</si>
  <si>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</si>
  <si>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</si>
  <si>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</si>
  <si>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</si>
  <si>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</si>
  <si>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</si>
  <si>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</si>
  <si>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</si>
  <si>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</si>
  <si>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</si>
  <si>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</si>
  <si>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</si>
  <si>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</si>
  <si>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</si>
  <si>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</si>
  <si>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</si>
  <si>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</si>
  <si>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</si>
  <si>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</si>
  <si>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</si>
  <si>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</si>
  <si>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</si>
  <si>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</si>
  <si>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</si>
  <si>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</si>
  <si>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</si>
  <si>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</si>
  <si>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</si>
  <si>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</si>
  <si>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</si>
  <si>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</si>
  <si>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</si>
  <si>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</si>
  <si>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</si>
  <si>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</si>
  <si>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</si>
  <si>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</si>
  <si>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</si>
  <si>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</si>
  <si>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</si>
  <si>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</si>
  <si>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</si>
  <si>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</si>
  <si>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</si>
  <si>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</si>
  <si>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</si>
  <si>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</si>
  <si>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</si>
  <si>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</si>
  <si>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</si>
  <si>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</si>
  <si>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</si>
  <si>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</si>
  <si>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</si>
  <si>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</si>
  <si>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</si>
  <si>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</si>
  <si>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</si>
  <si>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</si>
  <si>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</si>
  <si>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</si>
  <si>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</si>
  <si>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</si>
  <si>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</si>
  <si>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</si>
  <si>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</si>
  <si>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</si>
  <si>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</si>
  <si>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</si>
  <si>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</si>
  <si>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</si>
  <si>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</si>
  <si>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</si>
  <si>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</si>
  <si>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</si>
  <si>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</si>
  <si>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</si>
  <si>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</si>
  <si>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</si>
  <si>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</si>
  <si>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</si>
  <si>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</si>
  <si>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</si>
  <si>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</si>
  <si>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</si>
  <si>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</si>
  <si>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</si>
  <si>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</si>
  <si>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</si>
  <si>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</si>
  <si>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</si>
  <si>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</si>
  <si>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</si>
  <si>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</si>
  <si>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</si>
  <si>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</si>
  <si>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</si>
  <si>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</si>
  <si>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</si>
  <si>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</si>
  <si>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</si>
  <si>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</si>
  <si>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</si>
  <si>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</si>
  <si>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</si>
  <si>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</si>
  <si>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</si>
  <si>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</si>
  <si>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</si>
  <si>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</si>
  <si>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</si>
  <si>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</si>
  <si>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</si>
  <si>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</si>
  <si>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</si>
  <si>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</si>
  <si>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</si>
  <si>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</si>
  <si>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</si>
  <si>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</si>
  <si>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</si>
  <si>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</si>
  <si>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</si>
  <si>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</si>
  <si>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</si>
  <si>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</si>
  <si>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</si>
  <si>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</si>
  <si>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</si>
  <si>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</si>
  <si>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</si>
  <si>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</si>
  <si>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</si>
  <si>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</si>
  <si>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</si>
  <si>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</si>
  <si>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</si>
  <si>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</si>
  <si>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</si>
  <si>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</si>
  <si>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</si>
  <si>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</si>
  <si>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</si>
  <si>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</si>
  <si>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</si>
  <si>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</si>
  <si>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</si>
  <si>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</si>
  <si>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</si>
  <si>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</si>
  <si>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</si>
  <si>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</si>
  <si>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</si>
  <si>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</si>
  <si>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</si>
  <si>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</si>
  <si>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</si>
  <si>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</si>
  <si>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</si>
  <si>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</si>
  <si>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</si>
  <si>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</si>
  <si>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</si>
  <si>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</si>
  <si>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</si>
  <si>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</si>
  <si>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</si>
  <si>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</si>
  <si>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</si>
  <si>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</si>
  <si>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</si>
  <si>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</si>
  <si>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</si>
  <si>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</si>
  <si>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</si>
  <si>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</si>
  <si>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</si>
  <si>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</si>
  <si>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</si>
  <si>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</si>
  <si>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</si>
  <si>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</si>
  <si>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</si>
  <si>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</si>
  <si>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</si>
  <si>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</si>
  <si>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</si>
  <si>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</si>
  <si>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</si>
  <si>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</si>
  <si>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</si>
  <si>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</si>
  <si>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</si>
  <si>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</si>
  <si>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</si>
  <si>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</si>
  <si>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</si>
  <si>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</si>
  <si>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</si>
  <si>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</si>
  <si>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</si>
  <si>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</si>
  <si>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</si>
  <si>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</si>
  <si>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</si>
  <si>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</si>
  <si>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</si>
  <si>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</si>
  <si>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</si>
  <si>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</si>
  <si>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</si>
  <si>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</si>
  <si>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</si>
  <si>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</si>
  <si>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</si>
  <si>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</si>
  <si>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</si>
  <si>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</si>
  <si>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</si>
  <si>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</si>
  <si>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</si>
  <si>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</si>
  <si>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</si>
  <si>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</si>
  <si>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</si>
  <si>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</si>
  <si>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</si>
  <si>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</si>
  <si>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</si>
  <si>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</si>
  <si>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</si>
  <si>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</si>
  <si>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</si>
  <si>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</si>
  <si>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</si>
  <si>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</si>
  <si>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</si>
  <si>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</si>
  <si>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</si>
  <si>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</si>
  <si>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</si>
  <si>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</si>
  <si>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</si>
  <si>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</si>
  <si>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</si>
  <si>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</si>
  <si>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</si>
  <si>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</si>
  <si>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</si>
  <si>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</si>
  <si>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</si>
  <si>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</si>
  <si>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</si>
  <si>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</si>
  <si>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</si>
  <si>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</si>
  <si>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</si>
  <si>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</si>
  <si>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</si>
  <si>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</si>
  <si>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</si>
  <si>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</si>
  <si>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</si>
  <si>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</si>
  <si>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</si>
  <si>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</si>
  <si>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</si>
  <si>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</si>
  <si>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</si>
  <si>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</si>
  <si>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</si>
  <si>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</si>
  <si>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</si>
  <si>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</si>
  <si>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</si>
  <si>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</si>
  <si>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</si>
  <si>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</si>
  <si>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</si>
  <si>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</si>
  <si>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</si>
  <si>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</si>
  <si>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</si>
  <si>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</si>
  <si>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</si>
  <si>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</si>
  <si>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</si>
  <si>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</si>
  <si>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</si>
  <si>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</si>
  <si>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</si>
  <si>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</si>
  <si>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</si>
  <si>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</si>
  <si>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</si>
  <si>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</si>
  <si>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</si>
  <si>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</si>
  <si>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</si>
  <si>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</si>
  <si>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</si>
  <si>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</si>
  <si>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</si>
  <si>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</si>
  <si>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</si>
  <si>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</si>
  <si>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</si>
  <si>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</si>
  <si>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</si>
  <si>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</si>
  <si>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</si>
  <si>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</si>
  <si>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</si>
  <si>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</si>
  <si>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</si>
  <si>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</si>
  <si>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</si>
  <si>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</si>
  <si>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</si>
  <si>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</si>
  <si>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</si>
  <si>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</si>
  <si>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</si>
  <si>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</si>
  <si>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</si>
  <si>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</si>
  <si>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</si>
  <si>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</si>
  <si>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</si>
  <si>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</si>
  <si>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</si>
  <si>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</si>
  <si>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</si>
  <si>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</si>
  <si>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</si>
  <si>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</si>
  <si>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</si>
  <si>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</si>
  <si>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</si>
  <si>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</si>
  <si>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</si>
  <si>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</si>
  <si>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</si>
  <si>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</si>
  <si>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</si>
  <si>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</si>
  <si>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</si>
  <si>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</si>
  <si>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</si>
  <si>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</si>
  <si>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</si>
  <si>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</si>
  <si>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</si>
  <si>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</si>
  <si>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</si>
  <si>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</si>
  <si>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</si>
  <si>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</si>
  <si>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</si>
  <si>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</si>
  <si>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</si>
  <si>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</si>
  <si>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</si>
  <si>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</si>
  <si>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</si>
  <si>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</si>
  <si>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</si>
  <si>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</si>
  <si>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</si>
  <si>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</si>
  <si>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</si>
  <si>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</si>
  <si>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</si>
  <si>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</si>
  <si>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</si>
  <si>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</si>
  <si>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</si>
  <si>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</si>
  <si>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</si>
  <si>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</si>
  <si>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</si>
  <si>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</si>
  <si>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</si>
  <si>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</si>
  <si>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</si>
  <si>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</si>
  <si>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</si>
  <si>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</si>
  <si>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</si>
  <si>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</si>
  <si>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</si>
  <si>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</si>
  <si>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</si>
  <si>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</si>
  <si>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</si>
  <si>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</si>
  <si>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</si>
  <si>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</si>
  <si>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</si>
  <si>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</si>
  <si>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</si>
  <si>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</si>
  <si>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</si>
  <si>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</si>
  <si>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</si>
  <si>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</si>
  <si>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</si>
  <si>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</si>
  <si>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</si>
  <si>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</si>
  <si>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</si>
  <si>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</si>
  <si>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</si>
  <si>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</si>
  <si>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</si>
  <si>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</si>
  <si>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</si>
  <si>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</si>
  <si>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</si>
  <si>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</si>
  <si>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</si>
  <si>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</si>
  <si>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</si>
  <si>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</si>
  <si>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</si>
  <si>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</si>
  <si>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</si>
  <si>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</si>
  <si>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</si>
  <si>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</si>
  <si>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</si>
  <si>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</si>
  <si>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</si>
  <si>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</si>
  <si>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</si>
  <si>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</si>
  <si>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</si>
  <si>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</si>
  <si>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</si>
  <si>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</si>
  <si>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</si>
  <si>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</si>
  <si>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</si>
  <si>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</si>
  <si>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</si>
  <si>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</si>
  <si>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</si>
  <si>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</si>
  <si>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</si>
  <si>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</si>
  <si>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</si>
  <si>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</si>
  <si>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</si>
  <si>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</si>
  <si>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</si>
  <si>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</si>
  <si>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</si>
  <si>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</si>
  <si>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</si>
  <si>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</si>
  <si>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</si>
  <si>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</si>
  <si>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</si>
  <si>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</si>
  <si>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</si>
  <si>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</si>
  <si>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</si>
  <si>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</si>
  <si>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</si>
  <si>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</si>
  <si>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</si>
  <si>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</si>
  <si>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</si>
  <si>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</si>
  <si>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</si>
  <si>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</si>
  <si>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</si>
  <si>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</si>
  <si>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</si>
  <si>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</si>
  <si>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</si>
  <si>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</si>
  <si>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</si>
  <si>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</si>
  <si>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</si>
  <si>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</si>
  <si>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</si>
  <si>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</si>
  <si>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</si>
  <si>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</si>
  <si>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</si>
  <si>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</si>
  <si>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</si>
  <si>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</si>
  <si>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</si>
  <si>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</si>
  <si>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</si>
  <si>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</si>
  <si>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</si>
  <si>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</si>
  <si>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</si>
  <si>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</si>
  <si>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</si>
  <si>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</si>
  <si>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</si>
  <si>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</si>
  <si>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</si>
  <si>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</si>
  <si>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</si>
  <si>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</si>
  <si>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</si>
  <si>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</si>
  <si>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</si>
  <si>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</si>
  <si>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</si>
  <si>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</si>
  <si>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</si>
  <si>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</si>
  <si>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</si>
  <si>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</si>
  <si>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</si>
  <si>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</si>
  <si>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</si>
  <si>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</si>
  <si>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</si>
  <si>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</si>
  <si>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</si>
  <si>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</si>
  <si>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</si>
  <si>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</si>
  <si>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</si>
  <si>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</si>
  <si>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</si>
  <si>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</si>
  <si>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</si>
  <si>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</si>
  <si>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</si>
  <si>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</si>
  <si>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</si>
  <si>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</si>
  <si>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</si>
  <si>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</si>
  <si>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</si>
  <si>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</si>
  <si>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</si>
  <si>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</si>
  <si>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</si>
  <si>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</si>
  <si>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</si>
  <si>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</si>
  <si>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</si>
  <si>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</si>
  <si>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</si>
  <si>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</si>
  <si>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</si>
  <si>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</si>
  <si>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</si>
  <si>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</si>
  <si>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</si>
  <si>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</si>
  <si>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</si>
  <si>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</si>
  <si>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</si>
  <si>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</si>
  <si>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</si>
  <si>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</si>
  <si>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</si>
  <si>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</si>
  <si>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</si>
  <si>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</si>
  <si>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</si>
  <si>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</si>
  <si>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</si>
  <si>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</si>
  <si>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</si>
  <si>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</si>
  <si>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</si>
  <si>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</si>
  <si>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</si>
  <si>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</si>
  <si>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</si>
  <si>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</si>
  <si>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</si>
  <si>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</si>
  <si>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</si>
  <si>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</si>
  <si>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</si>
  <si>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</si>
  <si>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</si>
  <si>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</si>
  <si>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</si>
  <si>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</si>
  <si>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</si>
  <si>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</si>
  <si>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</si>
  <si>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</si>
  <si>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</si>
  <si>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</si>
  <si>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</si>
  <si>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</si>
  <si>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</si>
  <si>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</si>
  <si>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</si>
  <si>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</si>
  <si>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</si>
  <si>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</si>
  <si>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</si>
  <si>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</si>
  <si>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</si>
  <si>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</si>
  <si>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</si>
  <si>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</si>
  <si>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</si>
  <si>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</si>
  <si>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</si>
  <si>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</si>
  <si>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</si>
  <si>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</si>
  <si>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</si>
  <si>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</si>
  <si>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</si>
  <si>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</si>
  <si>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</si>
  <si>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</si>
  <si>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</si>
  <si>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</si>
  <si>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</si>
  <si>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</si>
  <si>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</si>
  <si>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</si>
  <si>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</si>
  <si>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</si>
  <si>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</si>
  <si>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</si>
  <si>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</si>
  <si>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</si>
  <si>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</si>
  <si>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</si>
  <si>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</si>
  <si>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</si>
  <si>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</si>
  <si>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</si>
  <si>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</si>
  <si>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</si>
  <si>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</si>
  <si>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</si>
  <si>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</si>
  <si>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</si>
  <si>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</si>
  <si>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</si>
  <si>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</si>
  <si>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</si>
  <si>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</si>
  <si>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</si>
  <si>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</si>
  <si>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</si>
  <si>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</si>
  <si>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</si>
  <si>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</si>
  <si>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</si>
  <si>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</si>
  <si>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</si>
  <si>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</si>
  <si>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</si>
  <si>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</si>
  <si>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</si>
  <si>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</si>
  <si>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</si>
  <si>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</si>
  <si>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</si>
  <si>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</si>
  <si>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</si>
  <si>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</si>
  <si>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</si>
  <si>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</si>
  <si>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</si>
  <si>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</si>
  <si>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</si>
  <si>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</si>
  <si>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</si>
  <si>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</si>
  <si>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</si>
  <si>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</si>
  <si>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</si>
  <si>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</si>
  <si>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</si>
  <si>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</si>
  <si>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</si>
  <si>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</si>
  <si>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</si>
  <si>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</si>
  <si>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</si>
  <si>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</si>
  <si>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</si>
  <si>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</si>
  <si>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</si>
  <si>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</si>
  <si>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</si>
  <si>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</si>
  <si>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</si>
  <si>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</si>
  <si>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</si>
  <si>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</si>
  <si>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</si>
  <si>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</si>
  <si>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</si>
  <si>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</si>
  <si>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</si>
  <si>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</si>
  <si>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</si>
  <si>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</si>
  <si>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</si>
  <si>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</si>
  <si>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</si>
  <si>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</si>
  <si>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</si>
  <si>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</si>
  <si>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</si>
  <si>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</si>
  <si>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</si>
  <si>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</si>
  <si>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</si>
  <si>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</si>
  <si>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</si>
  <si>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</si>
  <si>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</si>
  <si>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</si>
  <si>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</si>
  <si>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</si>
  <si>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</si>
  <si>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</si>
  <si>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</si>
  <si>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</si>
  <si>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</si>
  <si>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</si>
  <si>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</si>
  <si>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</si>
  <si>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</si>
  <si>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</si>
  <si>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</si>
  <si>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</si>
  <si>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</si>
  <si>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</si>
  <si>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</si>
  <si>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</si>
  <si>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</si>
  <si>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</si>
  <si>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</si>
  <si>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</si>
  <si>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</si>
  <si>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</si>
  <si>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</si>
  <si>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</si>
  <si>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</si>
  <si>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</si>
  <si>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</si>
  <si>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</si>
  <si>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</si>
  <si>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</si>
  <si>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</si>
  <si>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</si>
  <si>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</si>
  <si>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</si>
  <si>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</si>
  <si>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</si>
  <si>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</si>
  <si>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</si>
  <si>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</si>
  <si>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</si>
  <si>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</si>
  <si>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</si>
  <si>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</si>
  <si>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</si>
  <si>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</si>
  <si>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</si>
  <si>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</si>
  <si>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</si>
  <si>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</si>
  <si>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</si>
  <si>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</si>
  <si>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</si>
  <si>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</si>
  <si>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</si>
  <si>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</si>
  <si>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</si>
  <si>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</si>
  <si>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</si>
  <si>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</si>
  <si>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</si>
  <si>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</si>
  <si>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</si>
  <si>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</si>
  <si>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</si>
  <si>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</si>
  <si>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</si>
  <si>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</si>
  <si>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</si>
  <si>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</si>
  <si>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</si>
  <si>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</si>
  <si>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</si>
  <si>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</si>
  <si>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</si>
  <si>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</si>
  <si>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</si>
  <si>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</si>
  <si>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</si>
  <si>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</si>
  <si>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</si>
  <si>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</si>
  <si>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</si>
  <si>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</si>
  <si>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</si>
  <si>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</si>
  <si>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</si>
  <si>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</si>
  <si>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</si>
  <si>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</si>
  <si>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</si>
  <si>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</si>
  <si>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</si>
  <si>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</si>
  <si>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</si>
  <si>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</si>
  <si>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</si>
  <si>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</si>
  <si>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</si>
  <si>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</si>
  <si>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</si>
  <si>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</si>
  <si>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</si>
  <si>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</si>
  <si>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</si>
  <si>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</si>
  <si>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</si>
  <si>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</si>
  <si>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</si>
  <si>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</si>
  <si>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</si>
  <si>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</si>
  <si>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</si>
  <si>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</si>
  <si>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</si>
  <si>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</si>
  <si>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</si>
  <si>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</si>
  <si>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</si>
  <si>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</si>
  <si>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</si>
  <si>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</si>
  <si>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</si>
  <si>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</si>
  <si>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</si>
  <si>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</si>
  <si>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</si>
  <si>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</si>
  <si>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</si>
  <si>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</si>
  <si>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</si>
  <si>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</si>
  <si>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</si>
  <si>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</si>
  <si>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</si>
  <si>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</si>
  <si>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</si>
  <si>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</si>
  <si>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</si>
  <si>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</si>
  <si>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</si>
  <si>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</si>
  <si>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</si>
  <si>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</si>
  <si>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</si>
  <si>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</si>
  <si>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</si>
  <si>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</si>
  <si>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</si>
  <si>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</si>
  <si>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</si>
  <si>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</si>
  <si>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</si>
  <si>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</si>
  <si>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</si>
  <si>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</si>
  <si>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</si>
  <si>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</si>
  <si>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</si>
  <si>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</si>
  <si>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</si>
  <si>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</si>
  <si>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</si>
  <si>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</si>
  <si>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</si>
  <si>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</si>
  <si>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</si>
  <si>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</si>
  <si>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</si>
  <si>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</si>
  <si>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</si>
  <si>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</si>
  <si>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</si>
  <si>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</si>
  <si>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</si>
  <si>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</si>
  <si>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</si>
  <si>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</si>
  <si>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</si>
  <si>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</si>
  <si>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</si>
  <si>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</si>
  <si>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</si>
  <si>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</si>
  <si>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</si>
  <si>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</si>
  <si>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</si>
  <si>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</si>
  <si>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</si>
  <si>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</si>
  <si>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</si>
  <si>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</si>
  <si>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</si>
  <si>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</si>
  <si>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</si>
  <si>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</si>
  <si>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</si>
  <si>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</si>
  <si>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</si>
  <si>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</si>
  <si>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</si>
  <si>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</si>
  <si>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</si>
  <si>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</si>
  <si>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</si>
  <si>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</si>
  <si>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</si>
  <si>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</si>
  <si>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</si>
  <si>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</si>
  <si>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</si>
  <si>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</si>
  <si>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</si>
  <si>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</si>
  <si>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</si>
  <si>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</si>
  <si>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</si>
  <si>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</si>
  <si>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</si>
  <si>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</si>
  <si>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</si>
  <si>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</si>
  <si>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</si>
  <si>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</si>
  <si>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</si>
  <si>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</si>
  <si>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</si>
  <si>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</si>
  <si>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</si>
  <si>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</si>
  <si>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</si>
  <si>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</si>
  <si>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</si>
  <si>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</si>
  <si>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</si>
  <si>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</si>
  <si>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</si>
  <si>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</si>
  <si>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</si>
  <si>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</si>
  <si>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</si>
  <si>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</si>
  <si>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</si>
  <si>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</si>
  <si>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</si>
  <si>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</si>
  <si>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</si>
  <si>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</si>
  <si>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</si>
  <si>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</si>
  <si>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</si>
  <si>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</si>
  <si>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</si>
  <si>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</si>
  <si>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</si>
  <si>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</si>
  <si>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</si>
  <si>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</si>
  <si>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</si>
  <si>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</si>
  <si>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</si>
  <si>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</si>
  <si>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</si>
  <si>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</si>
  <si>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</si>
  <si>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</si>
  <si>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</si>
  <si>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</si>
  <si>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</si>
  <si>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</si>
  <si>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</si>
  <si>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</si>
  <si>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</si>
  <si>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</si>
  <si>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</si>
  <si>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</si>
  <si>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</si>
  <si>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</si>
  <si>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</si>
  <si>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</si>
  <si>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</si>
  <si>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</si>
  <si>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</si>
  <si>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</si>
  <si>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</si>
  <si>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</si>
  <si>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</si>
  <si>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</si>
  <si>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</si>
  <si>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</si>
  <si>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</si>
  <si>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</si>
  <si>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</si>
  <si>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</si>
  <si>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</si>
  <si>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</si>
  <si>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</si>
  <si>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</si>
  <si>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</si>
  <si>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</si>
  <si>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</si>
  <si>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</si>
  <si>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</si>
  <si>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</si>
  <si>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</si>
  <si>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</si>
  <si>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</si>
  <si>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</si>
  <si>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</si>
  <si>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</si>
  <si>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</si>
  <si>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</si>
  <si>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</si>
  <si>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</si>
  <si>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</si>
  <si>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</si>
  <si>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</si>
  <si>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</si>
  <si>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</si>
  <si>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</si>
  <si>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</si>
  <si>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</si>
  <si>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</si>
  <si>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</si>
  <si>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</si>
  <si>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</si>
  <si>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</si>
  <si>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</si>
  <si>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</si>
  <si>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</si>
  <si>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</si>
  <si>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</si>
  <si>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</si>
  <si>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</si>
  <si>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</si>
  <si>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</si>
  <si>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</si>
  <si>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</si>
  <si>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</si>
  <si>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</si>
  <si>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</si>
  <si>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</si>
  <si>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</si>
  <si>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</si>
  <si>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</si>
  <si>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</si>
  <si>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</si>
  <si>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</si>
  <si>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</si>
  <si>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</si>
  <si>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</si>
  <si>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</si>
  <si>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</si>
  <si>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</si>
  <si>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</si>
  <si>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</si>
  <si>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</si>
  <si>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</si>
  <si>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</si>
  <si>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</si>
  <si>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</si>
  <si>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</si>
  <si>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</si>
  <si>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</si>
  <si>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</si>
  <si>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</si>
  <si>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</si>
  <si>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</si>
  <si>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</si>
  <si>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</si>
  <si>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</si>
  <si>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</si>
  <si>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</si>
  <si>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</si>
  <si>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</si>
  <si>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</si>
  <si>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</si>
  <si>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</si>
  <si>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</si>
  <si>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</si>
  <si>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</si>
  <si>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</si>
  <si>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</si>
  <si>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</si>
  <si>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</si>
  <si>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</si>
  <si>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</si>
  <si>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</si>
  <si>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</si>
  <si>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</si>
  <si>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</si>
  <si>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</si>
  <si>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</si>
  <si>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</si>
  <si>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</si>
  <si>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</si>
  <si>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</si>
  <si>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</si>
  <si>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</si>
  <si>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</si>
  <si>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</si>
  <si>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</si>
  <si>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</si>
  <si>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</si>
  <si>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</si>
  <si>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</si>
  <si>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</si>
  <si>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</si>
  <si>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</si>
  <si>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</si>
  <si>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</si>
  <si>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</si>
  <si>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</si>
  <si>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</si>
  <si>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</si>
  <si>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</si>
  <si>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</si>
  <si>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</si>
  <si>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</si>
  <si>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</si>
  <si>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</si>
  <si>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</si>
  <si>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</si>
  <si>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</si>
  <si>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</si>
  <si>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</si>
  <si>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</si>
  <si>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</si>
  <si>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</si>
  <si>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</si>
  <si>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</si>
  <si>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</si>
  <si>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</si>
  <si>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</si>
  <si>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</si>
  <si>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</si>
  <si>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</si>
  <si>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</si>
  <si>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</si>
  <si>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</si>
  <si>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</si>
  <si>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</si>
  <si>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</si>
  <si>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</si>
  <si>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</si>
  <si>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</si>
  <si>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</si>
  <si>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</si>
  <si>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</si>
  <si>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</si>
  <si>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</si>
  <si>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</si>
  <si>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</si>
  <si>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</si>
  <si>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</si>
  <si>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</si>
  <si>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</si>
  <si>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</si>
  <si>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</si>
  <si>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</si>
  <si>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</si>
  <si>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</si>
  <si>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</si>
  <si>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</si>
  <si>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</si>
  <si>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</si>
  <si>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</si>
  <si>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</si>
  <si>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</si>
  <si>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</si>
  <si>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</si>
  <si>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</si>
  <si>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</si>
  <si>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</si>
  <si>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</si>
  <si>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</si>
  <si>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</si>
  <si>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</si>
  <si>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</si>
  <si>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</si>
  <si>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</si>
  <si>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</si>
  <si>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</si>
  <si>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</si>
  <si>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</si>
  <si>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</si>
  <si>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</si>
  <si>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</si>
  <si>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</si>
  <si>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</si>
  <si>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</si>
  <si>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</si>
  <si>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</si>
  <si>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</si>
  <si>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</si>
  <si>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</si>
  <si>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</si>
  <si>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</si>
  <si>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</si>
  <si>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</si>
  <si>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</si>
  <si>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</si>
  <si>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</si>
  <si>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</si>
  <si>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</si>
  <si>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</si>
  <si>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</si>
  <si>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</si>
  <si>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</si>
  <si>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</si>
  <si>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</si>
  <si>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</si>
  <si>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</si>
  <si>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</si>
  <si>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</si>
  <si>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</si>
  <si>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</si>
  <si>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</si>
  <si>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</si>
  <si>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</si>
  <si>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</si>
  <si>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</si>
  <si>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</si>
  <si>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</si>
  <si>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</si>
  <si>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</si>
  <si>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</si>
  <si>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</si>
  <si>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</si>
  <si>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</si>
  <si>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</si>
  <si>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</si>
  <si>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</si>
  <si>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</si>
  <si>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</si>
  <si>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</si>
  <si>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</si>
  <si>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</si>
  <si>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</si>
  <si>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</si>
  <si>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</si>
  <si>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</si>
  <si>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</si>
  <si>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</si>
  <si>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</si>
  <si>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</si>
  <si>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</si>
  <si>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</si>
  <si>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</si>
  <si>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</si>
  <si>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</si>
  <si>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</si>
  <si>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</si>
  <si>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</si>
  <si>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</si>
  <si>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</si>
  <si>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</si>
  <si>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</si>
  <si>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</si>
  <si>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</si>
  <si>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</si>
  <si>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</si>
  <si>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</si>
  <si>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</si>
  <si>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</si>
  <si>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</si>
  <si>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</si>
  <si>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</si>
  <si>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</si>
  <si>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</si>
  <si>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</si>
  <si>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</si>
  <si>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</si>
  <si>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</si>
  <si>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</si>
  <si>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</si>
  <si>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</si>
  <si>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</si>
  <si>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</si>
  <si>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</si>
  <si>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</si>
  <si>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</si>
  <si>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</si>
  <si>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</si>
  <si>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</si>
  <si>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</si>
  <si>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</si>
  <si>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</si>
  <si>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</si>
  <si>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</si>
  <si>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</si>
  <si>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</si>
  <si>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</si>
  <si>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</si>
  <si>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</si>
  <si>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</si>
  <si>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</si>
  <si>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</si>
  <si>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</si>
  <si>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</si>
  <si>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</si>
  <si>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</si>
  <si>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</si>
  <si>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</si>
  <si>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</si>
  <si>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</si>
  <si>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</si>
  <si>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</si>
  <si>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</si>
  <si>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</si>
  <si>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</si>
  <si>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</si>
  <si>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</si>
  <si>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</si>
  <si>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</si>
  <si>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</si>
  <si>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</si>
  <si>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</si>
  <si>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</si>
  <si>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</si>
  <si>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</si>
  <si>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</si>
  <si>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</si>
  <si>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</si>
  <si>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</si>
  <si>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</si>
  <si>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</si>
  <si>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</si>
  <si>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</si>
  <si>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</si>
  <si>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</si>
  <si>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</si>
  <si>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</si>
  <si>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</si>
  <si>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</si>
  <si>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</si>
  <si>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</si>
  <si>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</si>
  <si>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</si>
  <si>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</si>
  <si>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</si>
  <si>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</si>
  <si>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</si>
  <si>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</si>
  <si>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</si>
  <si>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</si>
  <si>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</si>
  <si>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</si>
  <si>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</si>
  <si>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</si>
  <si>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</si>
  <si>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</si>
  <si>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</si>
  <si>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</si>
  <si>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</si>
  <si>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</si>
  <si>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</si>
  <si>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</si>
  <si>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</si>
  <si>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</si>
  <si>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</si>
  <si>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</si>
  <si>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</si>
  <si>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</si>
  <si>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</si>
  <si>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</si>
  <si>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</si>
  <si>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</si>
  <si>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</si>
  <si>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</si>
  <si>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</si>
  <si>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</si>
  <si>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</si>
  <si>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</si>
  <si>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</si>
  <si>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</si>
  <si>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</si>
  <si>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</si>
  <si>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</si>
  <si>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</si>
  <si>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</si>
  <si>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</si>
  <si>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</si>
  <si>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</si>
  <si>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</si>
  <si>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</si>
  <si>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</si>
  <si>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</si>
  <si>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</si>
  <si>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</si>
  <si>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</si>
  <si>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</si>
  <si>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</si>
  <si>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</si>
  <si>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</si>
  <si>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</si>
  <si>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</si>
  <si>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</si>
  <si>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</si>
  <si>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</si>
  <si>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</si>
  <si>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</si>
  <si>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</si>
  <si>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</si>
  <si>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</si>
  <si>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</si>
  <si>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</si>
  <si>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</si>
  <si>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</si>
  <si>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</si>
  <si>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</si>
  <si>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</si>
  <si>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</si>
  <si>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</si>
  <si>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</si>
  <si>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</si>
  <si>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</si>
  <si>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</si>
  <si>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</si>
  <si>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</si>
  <si>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</si>
  <si>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</si>
  <si>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</si>
  <si>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</si>
  <si>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</si>
  <si>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</si>
  <si>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</si>
  <si>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</si>
  <si>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</si>
  <si>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</si>
  <si>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</si>
  <si>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</si>
  <si>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</si>
  <si>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</si>
  <si>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</si>
  <si>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</si>
  <si>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</si>
  <si>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</si>
  <si>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</si>
  <si>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</si>
  <si>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</si>
  <si>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</si>
  <si>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</si>
  <si>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</si>
  <si>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</si>
  <si>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</si>
  <si>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</si>
  <si>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</si>
  <si>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</si>
  <si>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</si>
  <si>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</si>
  <si>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</si>
  <si>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</si>
  <si>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</si>
  <si>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</si>
  <si>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</si>
  <si>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</si>
  <si>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</si>
  <si>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</si>
  <si>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</si>
  <si>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</si>
  <si>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</si>
  <si>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</si>
  <si>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</si>
  <si>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</si>
  <si>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</si>
  <si>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</si>
  <si>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</si>
  <si>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</si>
  <si>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</si>
  <si>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</si>
  <si>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</si>
  <si>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</si>
  <si>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</si>
  <si>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</si>
  <si>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</si>
  <si>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</si>
  <si>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</si>
  <si>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</si>
  <si>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</si>
  <si>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</si>
  <si>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</si>
  <si>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</si>
  <si>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</si>
  <si>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</si>
  <si>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</si>
  <si>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</si>
  <si>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</si>
  <si>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</si>
  <si>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</si>
  <si>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</si>
  <si>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</si>
  <si>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</si>
  <si>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</si>
  <si>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</si>
  <si>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</si>
  <si>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</si>
  <si>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</si>
  <si>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</si>
  <si>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</si>
  <si>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</si>
  <si>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</si>
  <si>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</si>
  <si>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</si>
  <si>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</si>
  <si>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</si>
  <si>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</si>
  <si>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</si>
  <si>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</si>
  <si>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</si>
  <si>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</si>
  <si>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</si>
  <si>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</si>
  <si>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</si>
  <si>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</si>
  <si>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</si>
  <si>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</si>
  <si>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</si>
  <si>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</si>
  <si>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</si>
  <si>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</si>
  <si>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</si>
  <si>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</si>
  <si>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</si>
  <si>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</si>
  <si>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</si>
  <si>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</si>
  <si>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</si>
  <si>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</si>
  <si>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</si>
  <si>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</si>
  <si>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</si>
  <si>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</si>
  <si>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</si>
  <si>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</si>
  <si>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</si>
  <si>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</si>
  <si>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</si>
  <si>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</si>
  <si>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</si>
  <si>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</si>
  <si>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</si>
  <si>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</si>
  <si>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</si>
  <si>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</si>
  <si>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</si>
  <si>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</si>
  <si>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</si>
  <si>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</si>
  <si>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</si>
  <si>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</si>
  <si>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</si>
  <si>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</si>
  <si>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</si>
  <si>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</si>
  <si>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</si>
  <si>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</si>
  <si>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</si>
  <si>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</si>
  <si>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</si>
  <si>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</si>
  <si>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</si>
  <si>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</si>
  <si>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</si>
  <si>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</si>
  <si>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</si>
  <si>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</si>
  <si>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</si>
  <si>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</si>
  <si>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</si>
  <si>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</si>
  <si>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</si>
  <si>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</si>
  <si>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</si>
  <si>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</si>
  <si>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</si>
  <si>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</si>
  <si>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</si>
  <si>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</si>
  <si>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</si>
  <si>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</si>
  <si>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</si>
  <si>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</si>
  <si>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</si>
  <si>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</si>
  <si>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</si>
  <si>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</si>
  <si>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</si>
  <si>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</si>
  <si>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</si>
  <si>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</si>
  <si>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</si>
  <si>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</si>
  <si>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</si>
  <si>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</si>
  <si>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</si>
  <si>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</si>
  <si>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</si>
  <si>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</si>
  <si>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</si>
  <si>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</si>
  <si>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</si>
  <si>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</si>
  <si>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</si>
  <si>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</si>
  <si>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</si>
  <si>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</si>
  <si>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</si>
  <si>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</si>
  <si>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</si>
  <si>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</si>
  <si>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</si>
  <si>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</si>
  <si>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</si>
  <si>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</si>
  <si>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</si>
  <si>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</si>
  <si>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</si>
  <si>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</si>
  <si>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</si>
  <si>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</si>
  <si>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</si>
  <si>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</si>
  <si>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</si>
  <si>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</si>
  <si>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</si>
  <si>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</si>
  <si>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</si>
  <si>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</si>
  <si>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</si>
  <si>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</si>
  <si>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</si>
  <si>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</si>
  <si>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</si>
  <si>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</si>
  <si>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</si>
  <si>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</si>
  <si>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</si>
  <si>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</si>
  <si>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</si>
  <si>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</si>
  <si>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</si>
  <si>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</si>
  <si>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</si>
  <si>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</si>
  <si>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</si>
  <si>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</si>
  <si>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</si>
  <si>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</si>
  <si>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</si>
  <si>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</si>
  <si>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</si>
  <si>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</si>
  <si>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</si>
  <si>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</si>
  <si>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</si>
  <si>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</si>
  <si>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</si>
  <si>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</si>
  <si>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</si>
  <si>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</si>
  <si>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</si>
  <si>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</si>
  <si>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</si>
  <si>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</si>
  <si>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</si>
  <si>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</si>
  <si>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</si>
  <si>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</si>
  <si>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</si>
  <si>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</si>
  <si>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</si>
  <si>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</si>
  <si>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</si>
  <si>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</si>
  <si>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</si>
  <si>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</si>
  <si>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</si>
  <si>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</si>
  <si>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</si>
  <si>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</si>
  <si>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</si>
  <si>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</si>
  <si>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</si>
  <si>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</si>
  <si>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</si>
  <si>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</si>
  <si>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</si>
  <si>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</si>
  <si>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</si>
  <si>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</si>
  <si>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</si>
  <si>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</si>
  <si>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</si>
  <si>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</si>
  <si>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</si>
  <si>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</si>
  <si>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</si>
  <si>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</si>
  <si>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</si>
  <si>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</si>
  <si>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</si>
  <si>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</si>
  <si>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</si>
  <si>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</si>
  <si>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</si>
  <si>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</si>
  <si>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</si>
  <si>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</si>
  <si>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</si>
  <si>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</si>
  <si>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</si>
  <si>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</si>
  <si>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</si>
  <si>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</si>
  <si>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</si>
  <si>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</si>
  <si>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</si>
  <si>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</si>
  <si>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</si>
  <si>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</si>
  <si>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</si>
  <si>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</si>
  <si>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</si>
  <si>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</si>
  <si>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</si>
  <si>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</si>
  <si>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</si>
  <si>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</si>
  <si>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</si>
  <si>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</si>
  <si>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</si>
  <si>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</si>
  <si>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</si>
  <si>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</si>
  <si>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</si>
  <si>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</si>
  <si>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</si>
  <si>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</si>
  <si>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</si>
  <si>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</si>
  <si>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</si>
  <si>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</si>
  <si>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</si>
  <si>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</si>
  <si>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</si>
  <si>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</si>
  <si>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</si>
  <si>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</si>
  <si>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</si>
  <si>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</si>
  <si>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</si>
  <si>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</si>
  <si>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</si>
  <si>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</si>
  <si>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</si>
  <si>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</si>
  <si>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</si>
  <si>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</si>
  <si>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</si>
  <si>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</si>
  <si>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</si>
  <si>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</si>
  <si>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</si>
  <si>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</si>
  <si>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</si>
  <si>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</si>
  <si>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</si>
  <si>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</si>
  <si>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</si>
  <si>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</si>
  <si>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</si>
  <si>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</si>
  <si>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</si>
  <si>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</si>
  <si>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</si>
  <si>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</si>
  <si>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</si>
  <si>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</si>
  <si>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</si>
  <si>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</si>
  <si>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</si>
  <si>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</si>
  <si>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</si>
  <si>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</si>
  <si>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</si>
  <si>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</si>
  <si>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</si>
  <si>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</si>
  <si>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</si>
  <si>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</si>
  <si>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</si>
  <si>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</si>
  <si>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</si>
  <si>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</si>
  <si>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</si>
  <si>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</si>
  <si>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</si>
  <si>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</si>
  <si>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</si>
  <si>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</si>
  <si>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</si>
  <si>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</si>
  <si>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</si>
  <si>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</si>
  <si>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</si>
  <si>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</si>
  <si>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</si>
  <si>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</si>
  <si>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</si>
  <si>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</si>
  <si>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</si>
  <si>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</si>
  <si>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</si>
  <si>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</si>
  <si>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</si>
  <si>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</si>
  <si>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</si>
  <si>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</si>
  <si>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</si>
  <si>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</si>
  <si>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</si>
  <si>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</si>
  <si>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</si>
  <si>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</si>
  <si>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</si>
  <si>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</si>
  <si>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</si>
  <si>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</si>
  <si>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</si>
  <si>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</si>
  <si>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</si>
  <si>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</si>
  <si>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</si>
  <si>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</si>
  <si>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</si>
  <si>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</si>
  <si>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</si>
  <si>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</si>
  <si>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</si>
  <si>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</si>
  <si>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</si>
  <si>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</si>
  <si>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</si>
  <si>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</si>
  <si>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</si>
  <si>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</si>
  <si>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</si>
  <si>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</si>
  <si>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</si>
  <si>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</si>
  <si>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</si>
  <si>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</si>
  <si>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</si>
  <si>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</si>
  <si>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</si>
  <si>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</si>
  <si>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</si>
  <si>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</si>
  <si>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</si>
  <si>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</si>
  <si>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</si>
  <si>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</si>
  <si>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</si>
  <si>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</si>
  <si>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</si>
  <si>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</si>
  <si>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</si>
  <si>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</si>
  <si>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</si>
  <si>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</si>
  <si>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</si>
  <si>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</si>
  <si>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</si>
  <si>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</si>
  <si>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</si>
  <si>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</si>
  <si>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</si>
  <si>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</si>
  <si>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</si>
  <si>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</si>
  <si>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</si>
  <si>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</si>
  <si>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</si>
  <si>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</si>
  <si>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</si>
  <si>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</si>
  <si>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</si>
  <si>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</si>
  <si>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</si>
  <si>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</si>
  <si>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</si>
  <si>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</si>
  <si>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</si>
  <si>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</si>
  <si>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</si>
  <si>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</si>
  <si>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</si>
  <si>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</si>
  <si>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</si>
  <si>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</si>
  <si>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</si>
  <si>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</si>
  <si>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</si>
  <si>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</si>
  <si>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</si>
  <si>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</si>
  <si>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</si>
  <si>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</si>
  <si>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</si>
  <si>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</si>
  <si>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</si>
  <si>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</si>
  <si>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</si>
  <si>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</si>
  <si>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</si>
  <si>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</si>
  <si>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</si>
  <si>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</si>
  <si>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</si>
  <si>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</si>
  <si>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</si>
  <si>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</si>
  <si>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</si>
  <si>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</si>
  <si>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</si>
  <si>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</si>
  <si>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</si>
  <si>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</si>
  <si>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</si>
  <si>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</si>
  <si>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</si>
  <si>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</si>
  <si>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</si>
  <si>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</si>
  <si>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</si>
  <si>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</si>
  <si>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</si>
  <si>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</si>
  <si>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</si>
  <si>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</si>
  <si>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</si>
  <si>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</si>
  <si>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</si>
  <si>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</si>
  <si>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</si>
  <si>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</si>
  <si>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</si>
  <si>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</si>
  <si>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</si>
  <si>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</si>
  <si>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</si>
  <si>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</si>
  <si>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</si>
  <si>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</si>
  <si>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</si>
  <si>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</si>
  <si>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</si>
  <si>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</si>
  <si>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</si>
  <si>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</si>
  <si>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</si>
  <si>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</si>
  <si>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</si>
  <si>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</si>
  <si>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</si>
  <si>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</si>
  <si>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</si>
  <si>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</si>
  <si>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</si>
  <si>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</si>
  <si>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</si>
  <si>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</si>
  <si>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</si>
  <si>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</si>
  <si>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</si>
  <si>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</si>
  <si>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</si>
  <si>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</si>
  <si>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</si>
  <si>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</si>
  <si>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</si>
  <si>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</si>
  <si>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</si>
  <si>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</si>
  <si>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</si>
  <si>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</si>
  <si>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</si>
  <si>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</si>
  <si>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</si>
  <si>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</si>
  <si>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</si>
  <si>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</si>
  <si>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</si>
  <si>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</si>
  <si>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</si>
  <si>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</si>
  <si>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</si>
  <si>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</si>
  <si>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</si>
  <si>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</si>
  <si>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</si>
  <si>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</si>
  <si>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</si>
  <si>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</si>
  <si>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</si>
  <si>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</si>
  <si>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</si>
  <si>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</si>
  <si>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</si>
  <si>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</si>
  <si>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</si>
  <si>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</si>
  <si>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</si>
  <si>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</si>
  <si>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</si>
  <si>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</si>
  <si>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</si>
  <si>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</si>
  <si>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</si>
  <si>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</si>
  <si>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</si>
  <si>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</si>
  <si>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</si>
  <si>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</si>
  <si>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</si>
  <si>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</si>
  <si>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</si>
  <si>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</si>
  <si>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</si>
  <si>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</si>
  <si>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</si>
  <si>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</si>
  <si>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</si>
  <si>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</si>
  <si>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</si>
  <si>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</si>
  <si>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</si>
  <si>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</si>
  <si>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</si>
  <si>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</si>
  <si>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</si>
  <si>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</si>
  <si>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</si>
  <si>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</si>
  <si>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</si>
  <si>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</si>
  <si>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</si>
  <si>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</si>
  <si>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</si>
  <si>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</si>
  <si>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</si>
  <si>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</si>
  <si>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</si>
  <si>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</si>
  <si>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</si>
  <si>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</si>
  <si>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</si>
  <si>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</si>
  <si>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</si>
  <si>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</si>
  <si>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</si>
  <si>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</si>
  <si>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</si>
  <si>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</si>
  <si>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</si>
  <si>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</si>
  <si>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</si>
  <si>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</si>
  <si>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</si>
  <si>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</si>
  <si>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</si>
  <si>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</si>
  <si>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</si>
  <si>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</si>
  <si>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</si>
  <si>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</si>
  <si>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</si>
  <si>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</si>
  <si>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</si>
  <si>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</si>
  <si>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</si>
  <si>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</si>
  <si>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</si>
  <si>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</si>
  <si>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</si>
  <si>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</si>
  <si>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</si>
  <si>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</si>
  <si>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</si>
  <si>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</si>
  <si>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</si>
  <si>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</si>
  <si>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</si>
  <si>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</si>
  <si>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</si>
  <si>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</si>
  <si>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</si>
  <si>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</si>
  <si>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</si>
  <si>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</si>
  <si>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</si>
  <si>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</si>
  <si>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</si>
  <si>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</si>
  <si>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</si>
  <si>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</si>
  <si>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</si>
  <si>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</si>
  <si>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</si>
  <si>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</si>
  <si>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</si>
  <si>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</si>
  <si>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</si>
  <si>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</si>
  <si>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</si>
  <si>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</si>
  <si>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</si>
  <si>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</si>
  <si>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</si>
  <si>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</si>
  <si>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</si>
  <si>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</si>
  <si>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</si>
  <si>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</si>
  <si>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</si>
  <si>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</si>
  <si>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</si>
  <si>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</si>
  <si>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</si>
  <si>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</si>
  <si>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</si>
  <si>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</si>
  <si>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</si>
  <si>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</si>
  <si>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</si>
  <si>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</si>
  <si>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</si>
  <si>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</si>
  <si>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</si>
  <si>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</si>
  <si>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</si>
  <si>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</si>
  <si>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</si>
  <si>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</si>
  <si>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</si>
  <si>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</si>
  <si>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</si>
  <si>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</si>
  <si>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</si>
  <si>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</si>
  <si>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</si>
  <si>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</si>
  <si>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</si>
  <si>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</si>
  <si>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</si>
  <si>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</si>
  <si>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</si>
  <si>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</si>
  <si>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</si>
  <si>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</si>
  <si>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</si>
  <si>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</si>
  <si>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</si>
  <si>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</si>
  <si>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</si>
  <si>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</si>
  <si>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</si>
  <si>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</si>
  <si>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</si>
  <si>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</si>
  <si>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</si>
  <si>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</si>
  <si>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</si>
  <si>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</si>
  <si>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</si>
  <si>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</si>
  <si>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</si>
  <si>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</si>
  <si>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</si>
  <si>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</si>
  <si>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</si>
  <si>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</si>
  <si>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</si>
  <si>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</si>
  <si>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</si>
  <si>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</si>
  <si>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</si>
  <si>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</si>
  <si>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</si>
  <si>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</si>
  <si>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</si>
  <si>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</si>
  <si>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</si>
  <si>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</si>
  <si>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</si>
  <si>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</si>
  <si>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</si>
  <si>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</si>
  <si>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</si>
  <si>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</si>
  <si>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</si>
  <si>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</si>
  <si>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</si>
  <si>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</si>
  <si>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</si>
  <si>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</si>
  <si>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</si>
  <si>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</si>
  <si>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</si>
  <si>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</si>
  <si>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</si>
  <si>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</si>
  <si>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</si>
  <si>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</si>
  <si>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</si>
  <si>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</si>
  <si>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</si>
  <si>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</si>
  <si>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</si>
  <si>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</si>
  <si>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</si>
  <si>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</si>
  <si>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</si>
  <si>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</si>
  <si>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</si>
  <si>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</si>
  <si>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</si>
  <si>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</si>
  <si>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</si>
  <si>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</si>
  <si>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</si>
  <si>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</si>
  <si>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</si>
  <si>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</si>
  <si>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</si>
  <si>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</si>
  <si>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</si>
  <si>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</si>
  <si>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</si>
  <si>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</si>
  <si>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</si>
  <si>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</si>
  <si>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</si>
  <si>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</si>
  <si>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</si>
  <si>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</si>
  <si>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</si>
  <si>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</si>
  <si>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</si>
  <si>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</si>
  <si>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</si>
  <si>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</si>
  <si>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</si>
  <si>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</si>
  <si>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</si>
  <si>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</si>
  <si>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</si>
  <si>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</si>
  <si>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</si>
  <si>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</si>
  <si>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</si>
  <si>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</si>
  <si>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</si>
  <si>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</si>
  <si>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</si>
  <si>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</si>
  <si>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</si>
  <si>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</si>
  <si>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</si>
  <si>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</si>
  <si>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</si>
  <si>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</si>
  <si>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</si>
  <si>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</si>
  <si>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</si>
  <si>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</si>
  <si>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</si>
  <si>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</si>
  <si>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</si>
  <si>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</si>
  <si>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</si>
  <si>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</si>
  <si>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</si>
  <si>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</si>
  <si>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</si>
  <si>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</si>
  <si>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</si>
  <si>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</si>
  <si>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</si>
  <si>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</si>
  <si>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</si>
  <si>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</si>
  <si>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</si>
  <si>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</si>
  <si>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</si>
  <si>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</si>
  <si>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</si>
  <si>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</si>
  <si>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</si>
  <si>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</si>
  <si>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</si>
  <si>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</si>
  <si>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</si>
  <si>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</si>
  <si>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</si>
  <si>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</si>
  <si>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</si>
  <si>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</si>
  <si>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</si>
  <si>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</si>
  <si>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</si>
  <si>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</si>
  <si>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</si>
  <si>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</si>
  <si>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</si>
  <si>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</si>
  <si>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</si>
  <si>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</si>
  <si>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</si>
  <si>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</si>
  <si>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</si>
  <si>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</si>
  <si>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</si>
  <si>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</si>
  <si>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</si>
  <si>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</si>
  <si>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</si>
  <si>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</si>
  <si>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</si>
  <si>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</si>
  <si>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</si>
  <si>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</si>
  <si>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</si>
  <si>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</si>
  <si>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</si>
  <si>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</si>
  <si>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</si>
  <si>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</si>
  <si>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</si>
  <si>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</si>
  <si>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</si>
  <si>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</si>
  <si>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</si>
  <si>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</si>
  <si>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</si>
  <si>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</si>
  <si>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</si>
  <si>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</si>
  <si>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</si>
  <si>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</si>
  <si>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</si>
  <si>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</si>
  <si>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</si>
  <si>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</si>
  <si>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</si>
  <si>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</si>
  <si>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</si>
  <si>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</si>
  <si>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</si>
  <si>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</si>
  <si>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</si>
  <si>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</si>
  <si>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</si>
  <si>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</si>
  <si>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</si>
  <si>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</si>
  <si>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</si>
  <si>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</si>
  <si>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</si>
  <si>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</si>
  <si>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</si>
  <si>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</si>
  <si>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</si>
  <si>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</si>
  <si>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</si>
  <si>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</si>
  <si>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</si>
  <si>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</si>
  <si>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</si>
  <si>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</si>
  <si>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</si>
  <si>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</si>
  <si>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</si>
  <si>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</si>
  <si>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</si>
  <si>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</si>
  <si>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</si>
  <si>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</si>
  <si>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</si>
  <si>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</si>
  <si>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</si>
  <si>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</si>
  <si>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</si>
  <si>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</si>
  <si>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</si>
  <si>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</si>
  <si>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</si>
  <si>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</si>
  <si>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</si>
  <si>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</si>
  <si>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</si>
  <si>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</si>
  <si>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</si>
  <si>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</si>
  <si>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</si>
  <si>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</si>
  <si>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</si>
  <si>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</si>
  <si>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</si>
  <si>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</si>
  <si>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</si>
  <si>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</si>
  <si>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</si>
  <si>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</si>
  <si>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</si>
  <si>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</si>
  <si>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</si>
  <si>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</si>
  <si>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</si>
  <si>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</si>
  <si>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</si>
  <si>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</si>
  <si>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</si>
  <si>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</si>
  <si>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</si>
  <si>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</si>
  <si>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</si>
  <si>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</si>
  <si>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</si>
  <si>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</si>
  <si>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</si>
  <si>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</si>
  <si>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</si>
  <si>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</si>
  <si>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</si>
  <si>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</si>
  <si>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</si>
  <si>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</si>
  <si>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</si>
  <si>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</si>
  <si>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</si>
  <si>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</si>
  <si>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</si>
  <si>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</si>
  <si>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</si>
  <si>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</si>
  <si>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</si>
  <si>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</si>
  <si>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</si>
  <si>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</si>
  <si>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</si>
  <si>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</si>
  <si>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</si>
  <si>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</si>
  <si>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</si>
  <si>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</si>
  <si>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</si>
  <si>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</si>
  <si>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</si>
  <si>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</si>
  <si>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</si>
  <si>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</si>
  <si>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</si>
  <si>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</si>
  <si>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</si>
  <si>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</si>
  <si>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</si>
  <si>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</si>
  <si>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</si>
  <si>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</si>
  <si>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</si>
  <si>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</si>
  <si>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</si>
  <si>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</si>
  <si>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</si>
  <si>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</si>
  <si>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</si>
  <si>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</si>
  <si>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</si>
  <si>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</si>
  <si>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</si>
  <si>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</si>
  <si>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</si>
  <si>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</si>
  <si>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</si>
  <si>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</si>
  <si>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</si>
  <si>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</si>
  <si>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</si>
  <si>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</si>
  <si>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</si>
  <si>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</si>
  <si>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</si>
  <si>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</si>
  <si>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</si>
  <si>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</si>
  <si>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</si>
  <si>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</si>
  <si>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</si>
  <si>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</si>
  <si>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</si>
  <si>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</si>
  <si>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</si>
  <si>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</si>
  <si>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</si>
  <si>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</si>
  <si>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</si>
  <si>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</si>
  <si>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</si>
  <si>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</si>
  <si>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</si>
  <si>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</si>
  <si>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</si>
  <si>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</si>
  <si>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</si>
  <si>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</si>
  <si>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</si>
  <si>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</si>
  <si>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</si>
  <si>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</si>
  <si>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</si>
  <si>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</si>
  <si>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</si>
  <si>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</si>
  <si>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</si>
  <si>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</si>
  <si>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</si>
  <si>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</si>
  <si>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</si>
  <si>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</si>
  <si>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</si>
  <si>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</si>
  <si>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</si>
  <si>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</si>
  <si>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</si>
  <si>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</si>
  <si>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</si>
  <si>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</si>
  <si>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</si>
  <si>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</si>
  <si>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</si>
  <si>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</si>
  <si>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</si>
  <si>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</si>
  <si>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</si>
  <si>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</si>
  <si>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</si>
  <si>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</si>
  <si>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</si>
  <si>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</si>
  <si>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</si>
  <si>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</si>
  <si>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</si>
  <si>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</si>
  <si>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</si>
  <si>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</si>
  <si>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</si>
  <si>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</si>
  <si>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</si>
  <si>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</si>
  <si>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</si>
  <si>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</si>
  <si>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</si>
  <si>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</si>
  <si>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</si>
  <si>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</si>
  <si>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</si>
  <si>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</si>
  <si>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</si>
  <si>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</si>
  <si>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</si>
  <si>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</si>
  <si>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</si>
  <si>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</si>
  <si>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</si>
  <si>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</si>
  <si>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</si>
  <si>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</si>
  <si>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</si>
  <si>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</si>
  <si>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</si>
  <si>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</si>
  <si>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</si>
  <si>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</si>
  <si>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</si>
  <si>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</si>
  <si>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</si>
  <si>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</si>
  <si>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</si>
  <si>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</si>
  <si>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</si>
  <si>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</si>
  <si>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</si>
  <si>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</si>
  <si>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</si>
  <si>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</si>
  <si>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</si>
  <si>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</si>
  <si>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</si>
  <si>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</si>
  <si>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</si>
  <si>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</si>
  <si>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</si>
  <si>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</si>
  <si>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</si>
  <si>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</si>
  <si>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</si>
  <si>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</si>
  <si>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</si>
  <si>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</si>
  <si>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</si>
  <si>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</si>
  <si>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</si>
  <si>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</si>
  <si>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</si>
  <si>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</si>
  <si>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</si>
  <si>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</si>
  <si>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</si>
  <si>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</si>
  <si>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</si>
  <si>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</si>
  <si>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</si>
  <si>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</si>
  <si>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</si>
  <si>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</si>
  <si>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</si>
  <si>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</si>
  <si>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</si>
  <si>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</si>
  <si>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</si>
  <si>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</si>
  <si>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</si>
  <si>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</si>
  <si>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</si>
  <si>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</si>
  <si>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</si>
  <si>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</si>
  <si>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</si>
  <si>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</si>
  <si>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</si>
  <si>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</si>
  <si>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</si>
  <si>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</si>
  <si>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</si>
  <si>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</si>
  <si>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</si>
  <si>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</si>
  <si>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</si>
  <si>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</si>
  <si>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</si>
  <si>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</si>
  <si>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</si>
  <si>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</si>
  <si>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</si>
  <si>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</si>
  <si>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</si>
  <si>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</si>
  <si>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</si>
  <si>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</si>
  <si>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</si>
  <si>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</si>
  <si>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</si>
  <si>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</si>
  <si>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</si>
  <si>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</si>
  <si>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</si>
  <si>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</si>
  <si>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</si>
  <si>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</si>
  <si>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</si>
  <si>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</si>
  <si>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</si>
  <si>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</si>
  <si>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</si>
  <si>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</si>
  <si>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</si>
  <si>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</si>
  <si>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</si>
  <si>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</si>
  <si>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</si>
  <si>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</si>
  <si>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</si>
  <si>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</si>
  <si>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</si>
  <si>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</si>
  <si>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</si>
  <si>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</si>
  <si>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</si>
  <si>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</si>
  <si>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</si>
  <si>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</si>
  <si>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</si>
  <si>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</si>
  <si>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</si>
  <si>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</si>
  <si>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</si>
  <si>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</si>
  <si>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</si>
  <si>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</si>
  <si>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</si>
  <si>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</si>
  <si>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</si>
  <si>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</si>
  <si>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</si>
  <si>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</si>
  <si>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</si>
  <si>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</si>
  <si>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</si>
  <si>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</si>
  <si>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</si>
  <si>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</si>
  <si>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</si>
  <si>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</si>
  <si>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</si>
  <si>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</si>
  <si>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</si>
  <si>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</si>
  <si>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</si>
  <si>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</si>
  <si>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</si>
  <si>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</si>
  <si>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</si>
  <si>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</si>
  <si>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</si>
  <si>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</si>
  <si>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</si>
  <si>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</si>
  <si>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</si>
  <si>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</si>
  <si>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</si>
  <si>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</si>
  <si>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</si>
  <si>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</si>
  <si>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</si>
  <si>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</si>
  <si>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</si>
  <si>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</si>
  <si>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</si>
  <si>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</si>
  <si>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</si>
  <si>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</si>
  <si>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</si>
  <si>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</si>
  <si>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</si>
  <si>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</si>
  <si>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</si>
  <si>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</si>
  <si>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</si>
  <si>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</si>
  <si>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</si>
  <si>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</si>
  <si>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</si>
  <si>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</si>
  <si>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</si>
  <si>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</si>
  <si>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</si>
  <si>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</si>
  <si>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</si>
  <si>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</si>
  <si>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</si>
  <si>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</si>
  <si>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</si>
  <si>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</si>
  <si>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</si>
  <si>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</si>
  <si>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</si>
  <si>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</si>
  <si>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</si>
  <si>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</si>
  <si>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</si>
  <si>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</si>
  <si>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</si>
  <si>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</si>
  <si>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</si>
  <si>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</si>
  <si>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</si>
  <si>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</si>
  <si>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</si>
  <si>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</si>
  <si>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</si>
  <si>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</si>
  <si>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</si>
  <si>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</si>
  <si>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</si>
  <si>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</si>
  <si>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</si>
  <si>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</si>
  <si>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</si>
  <si>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</si>
  <si>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</si>
  <si>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</si>
  <si>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</si>
  <si>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</si>
  <si>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</si>
  <si>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</si>
  <si>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</si>
  <si>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</si>
  <si>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</si>
  <si>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</si>
  <si>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</si>
  <si>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</si>
  <si>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</si>
  <si>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</si>
  <si>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</si>
  <si>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</si>
  <si>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</si>
  <si>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</si>
  <si>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</si>
  <si>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</si>
  <si>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</si>
  <si>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</si>
  <si>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</si>
  <si>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</si>
  <si>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</si>
  <si>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</si>
  <si>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</si>
  <si>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</si>
  <si>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</si>
  <si>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</si>
  <si>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</si>
  <si>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</si>
  <si>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</si>
  <si>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</si>
  <si>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</si>
  <si>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</si>
  <si>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</si>
  <si>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</si>
  <si>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</si>
  <si>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</si>
  <si>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</si>
  <si>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</si>
  <si>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</si>
  <si>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</si>
  <si>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</si>
  <si>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</si>
  <si>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</si>
  <si>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</si>
  <si>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</si>
  <si>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</si>
  <si>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</si>
  <si>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</si>
  <si>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</si>
  <si>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</si>
  <si>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</si>
  <si>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</si>
  <si>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</si>
  <si>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</si>
  <si>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</si>
  <si>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</si>
  <si>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</si>
  <si>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</si>
  <si>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</si>
  <si>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</si>
  <si>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</si>
  <si>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</si>
  <si>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</si>
  <si>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</si>
  <si>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</si>
  <si>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</si>
  <si>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</si>
  <si>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</si>
  <si>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</si>
  <si>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</si>
  <si>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</si>
  <si>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</si>
  <si>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</si>
  <si>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</si>
  <si>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</si>
  <si>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</si>
  <si>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</si>
  <si>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</si>
  <si>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</si>
  <si>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</si>
  <si>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</si>
  <si>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</si>
  <si>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</si>
  <si>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</si>
  <si>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</si>
  <si>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</si>
  <si>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</si>
  <si>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</si>
  <si>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</si>
  <si>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</si>
  <si>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</si>
  <si>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</si>
  <si>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</si>
  <si>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</si>
  <si>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</si>
  <si>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</si>
  <si>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</si>
  <si>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</si>
  <si>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</si>
  <si>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</si>
  <si>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</si>
  <si>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</si>
  <si>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</si>
  <si>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</si>
  <si>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</si>
  <si>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</si>
  <si>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</si>
  <si>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</si>
  <si>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</si>
  <si>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</si>
  <si>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</si>
  <si>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</si>
  <si>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</si>
  <si>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</si>
  <si>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</si>
  <si>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</si>
  <si>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</si>
  <si>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</si>
  <si>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</si>
  <si>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</si>
  <si>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</si>
  <si>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</si>
  <si>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</si>
  <si>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</si>
  <si>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</si>
  <si>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</si>
  <si>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</si>
  <si>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</si>
  <si>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</si>
  <si>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</si>
  <si>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</si>
  <si>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</si>
  <si>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</si>
  <si>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</si>
  <si>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</si>
  <si>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</si>
  <si>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</si>
  <si>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</si>
  <si>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</si>
  <si>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</si>
  <si>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</si>
  <si>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</si>
  <si>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</si>
  <si>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</si>
  <si>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</si>
  <si>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</si>
  <si>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</si>
  <si>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</si>
  <si>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</si>
  <si>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</si>
  <si>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</si>
  <si>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</si>
  <si>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</si>
  <si>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</si>
  <si>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</si>
  <si>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</si>
  <si>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</si>
  <si>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</si>
  <si>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</si>
  <si>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</si>
  <si>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</si>
  <si>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</si>
  <si>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</si>
  <si>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</si>
  <si>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</si>
  <si>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</si>
  <si>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</si>
  <si>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</si>
  <si>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</si>
  <si>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</si>
  <si>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</si>
  <si>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</si>
  <si>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</si>
  <si>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</si>
  <si>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</si>
  <si>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</si>
  <si>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</si>
  <si>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</si>
  <si>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</si>
  <si>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</si>
  <si>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</si>
  <si>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</si>
  <si>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</si>
  <si>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</si>
  <si>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</si>
  <si>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</si>
  <si>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</si>
  <si>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</si>
  <si>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</si>
  <si>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</si>
  <si>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</si>
  <si>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</si>
  <si>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</si>
  <si>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</si>
  <si>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</si>
  <si>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</si>
  <si>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</si>
  <si>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</si>
  <si>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</si>
  <si>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</si>
  <si>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</si>
  <si>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</si>
  <si>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</si>
  <si>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</si>
  <si>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</si>
  <si>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</si>
  <si>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</si>
  <si>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</si>
  <si>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</si>
  <si>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</si>
  <si>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</si>
  <si>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</si>
  <si>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</si>
  <si>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</si>
  <si>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</si>
  <si>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</si>
  <si>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</si>
  <si>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</si>
  <si>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</si>
  <si>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</si>
  <si>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</si>
  <si>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</si>
  <si>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</si>
  <si>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</si>
  <si>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</si>
  <si>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</si>
  <si>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</si>
  <si>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</si>
  <si>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</si>
  <si>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</si>
  <si>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</si>
  <si>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</si>
  <si>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</si>
  <si>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</si>
  <si>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</si>
  <si>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</si>
  <si>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</si>
  <si>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</si>
  <si>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</si>
  <si>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</si>
  <si>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</si>
  <si>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</si>
  <si>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</si>
  <si>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</si>
  <si>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</si>
  <si>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</si>
  <si>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</si>
  <si>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</si>
  <si>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</si>
  <si>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</si>
  <si>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</si>
  <si>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</si>
  <si>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</si>
  <si>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</si>
  <si>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</si>
  <si>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</si>
  <si>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</si>
  <si>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</si>
  <si>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</si>
  <si>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</si>
  <si>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</si>
  <si>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</si>
  <si>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</si>
  <si>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</si>
  <si>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</si>
  <si>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</si>
  <si>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</si>
  <si>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</si>
  <si>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</si>
  <si>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</si>
  <si>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</si>
  <si>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</si>
  <si>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</si>
  <si>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</si>
  <si>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</si>
  <si>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</si>
  <si>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</si>
  <si>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</si>
  <si>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</si>
  <si>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</si>
  <si>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</si>
  <si>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</si>
  <si>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</si>
  <si>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</si>
  <si>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</si>
  <si>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</si>
  <si>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</si>
  <si>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</si>
  <si>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</si>
  <si>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</si>
  <si>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</si>
  <si>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</si>
  <si>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</si>
  <si>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</si>
  <si>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</si>
  <si>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</si>
  <si>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</si>
  <si>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</si>
  <si>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</si>
  <si>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</si>
  <si>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</si>
  <si>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</si>
  <si>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</si>
  <si>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</si>
  <si>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</si>
  <si>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</si>
  <si>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</si>
  <si>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</si>
  <si>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</si>
  <si>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</si>
  <si>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</si>
  <si>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</si>
  <si>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</si>
  <si>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</si>
  <si>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</si>
  <si>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</si>
  <si>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</si>
  <si>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</si>
  <si>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</si>
  <si>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</si>
  <si>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</si>
  <si>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</si>
  <si>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</si>
  <si>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</si>
  <si>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</si>
  <si>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</si>
  <si>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</si>
  <si>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</si>
  <si>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</si>
  <si>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</si>
  <si>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</si>
  <si>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</si>
  <si>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</si>
  <si>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</si>
  <si>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</si>
  <si>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</si>
  <si>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</si>
  <si>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</si>
  <si>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</si>
  <si>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</si>
  <si>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</si>
  <si>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</si>
  <si>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</si>
  <si>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</si>
  <si>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</si>
  <si>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</si>
  <si>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</si>
  <si>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</si>
  <si>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</si>
  <si>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</si>
  <si>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</si>
  <si>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</si>
  <si>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</si>
  <si>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</si>
  <si>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</si>
  <si>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</si>
  <si>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</si>
  <si>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</si>
  <si>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</si>
  <si>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</si>
  <si>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</si>
  <si>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</si>
  <si>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</si>
  <si>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</si>
  <si>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</si>
  <si>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</si>
  <si>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</si>
  <si>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</si>
  <si>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</si>
  <si>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</si>
  <si>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</si>
  <si>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</si>
  <si>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</si>
  <si>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</si>
  <si>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</si>
  <si>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</si>
  <si>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</si>
  <si>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</si>
  <si>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</si>
  <si>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</si>
  <si>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</si>
  <si>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</si>
  <si>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</si>
  <si>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</si>
  <si>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</si>
  <si>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</si>
  <si>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</si>
  <si>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</si>
  <si>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</si>
  <si>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</si>
  <si>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</si>
  <si>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</si>
  <si>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</si>
  <si>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</si>
  <si>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</si>
  <si>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</si>
  <si>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</si>
  <si>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</si>
  <si>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</si>
  <si>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</si>
  <si>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</si>
  <si>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</si>
  <si>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</si>
  <si>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</si>
  <si>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</si>
  <si>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</si>
  <si>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</si>
  <si>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</si>
  <si>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</si>
  <si>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</si>
  <si>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</si>
  <si>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</si>
  <si>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</si>
  <si>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</si>
  <si>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</si>
  <si>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</si>
  <si>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</si>
  <si>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</si>
  <si>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</si>
  <si>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</si>
  <si>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</si>
  <si>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</si>
  <si>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</si>
  <si>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</si>
  <si>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</si>
  <si>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</si>
  <si>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</si>
  <si>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</si>
  <si>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</si>
  <si>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</si>
  <si>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</si>
  <si>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</si>
  <si>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</si>
  <si>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</si>
  <si>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</si>
  <si>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</si>
  <si>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</si>
  <si>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</si>
  <si>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</si>
  <si>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</si>
  <si>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</si>
  <si>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</si>
  <si>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</si>
  <si>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</si>
  <si>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</si>
  <si>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</si>
  <si>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</si>
  <si>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</si>
  <si>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</si>
  <si>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</si>
  <si>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</si>
  <si>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</si>
  <si>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</si>
  <si>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</si>
  <si>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</si>
  <si>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</si>
  <si>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</si>
  <si>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</si>
  <si>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</si>
  <si>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</si>
  <si>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</si>
  <si>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</si>
  <si>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</si>
  <si>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</si>
  <si>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</si>
  <si>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</si>
  <si>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</si>
  <si>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</si>
  <si>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</si>
  <si>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</si>
  <si>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</si>
  <si>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</si>
  <si>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</si>
  <si>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</si>
  <si>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</si>
  <si>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</si>
  <si>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</si>
  <si>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</si>
  <si>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</si>
  <si>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</si>
  <si>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</si>
  <si>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</si>
  <si>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</si>
  <si>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</si>
  <si>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</si>
  <si>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</si>
  <si>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</si>
  <si>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</si>
  <si>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</si>
  <si>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</si>
  <si>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</si>
  <si>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</si>
  <si>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</si>
  <si>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</si>
  <si>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</si>
  <si>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</si>
  <si>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</si>
  <si>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</si>
  <si>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</si>
  <si>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</si>
  <si>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</si>
  <si>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</si>
  <si>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</si>
  <si>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</si>
  <si>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</si>
  <si>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</si>
  <si>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</si>
  <si>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</si>
  <si>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</si>
  <si>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</si>
  <si>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</si>
  <si>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</si>
  <si>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</si>
  <si>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</si>
  <si>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</si>
  <si>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</si>
  <si>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</si>
  <si>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</si>
  <si>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</si>
  <si>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</si>
  <si>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</si>
  <si>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</si>
  <si>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</si>
  <si>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</si>
  <si>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</si>
  <si>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</si>
  <si>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</si>
  <si>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</si>
  <si>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</si>
  <si>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</si>
  <si>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</si>
  <si>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</si>
  <si>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</si>
  <si>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</si>
  <si>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</si>
  <si>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</si>
  <si>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</si>
  <si>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</si>
  <si>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</si>
  <si>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</si>
  <si>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</si>
  <si>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</si>
  <si>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</si>
  <si>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</si>
  <si>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</si>
  <si>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</si>
  <si>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</si>
  <si>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</si>
  <si>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</si>
  <si>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</si>
  <si>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</si>
  <si>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</si>
  <si>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</si>
  <si>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</si>
  <si>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</si>
  <si>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</si>
  <si>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</si>
  <si>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</si>
  <si>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</si>
  <si>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</si>
  <si>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</si>
  <si>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</si>
  <si>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</si>
  <si>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</si>
  <si>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</si>
  <si>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</si>
  <si>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</si>
  <si>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</si>
  <si>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</si>
  <si>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</si>
  <si>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</si>
  <si>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</si>
  <si>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</si>
  <si>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</si>
  <si>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</si>
  <si>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</si>
  <si>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</si>
  <si>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</si>
  <si>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</si>
  <si>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</si>
  <si>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</si>
  <si>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</si>
  <si>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</si>
  <si>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</si>
  <si>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</si>
  <si>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</si>
  <si>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</si>
  <si>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</si>
  <si>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</si>
  <si>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</si>
  <si>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</si>
  <si>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</si>
  <si>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</si>
  <si>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</si>
  <si>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</si>
  <si>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</si>
  <si>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</si>
  <si>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</si>
  <si>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</si>
  <si>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</si>
  <si>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</si>
  <si>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</si>
  <si>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</si>
  <si>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</si>
  <si>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</si>
  <si>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</si>
  <si>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</si>
  <si>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</si>
  <si>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</si>
  <si>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</si>
  <si>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</si>
  <si>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</si>
  <si>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</si>
  <si>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</si>
  <si>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</si>
  <si>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</si>
  <si>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</si>
  <si>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</si>
  <si>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</si>
  <si>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</si>
  <si>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</si>
  <si>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</si>
  <si>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</si>
  <si>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</si>
  <si>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</si>
  <si>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</si>
  <si>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</si>
  <si>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</si>
  <si>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</si>
  <si>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</si>
  <si>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</si>
  <si>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</si>
  <si>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</si>
  <si>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</si>
  <si>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</si>
  <si>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</si>
  <si>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</si>
  <si>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</si>
  <si>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</si>
  <si>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</si>
  <si>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</si>
  <si>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</si>
  <si>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</si>
  <si>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</si>
  <si>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</si>
  <si>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</si>
  <si>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</si>
  <si>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</si>
  <si>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</si>
  <si>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</si>
  <si>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</si>
  <si>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</si>
  <si>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</si>
  <si>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</si>
  <si>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</si>
  <si>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</si>
  <si>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</si>
  <si>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</si>
  <si>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</si>
  <si>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</si>
  <si>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</si>
  <si>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</si>
  <si>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</si>
  <si>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</si>
  <si>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</si>
  <si>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</si>
  <si>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</si>
  <si>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</si>
  <si>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</si>
  <si>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</si>
  <si>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</si>
  <si>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</si>
  <si>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</si>
  <si>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</si>
  <si>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</si>
  <si>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</si>
  <si>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</si>
  <si>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</si>
  <si>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</si>
  <si>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</si>
  <si>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</si>
  <si>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</si>
  <si>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</si>
  <si>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</si>
  <si>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</si>
  <si>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</si>
  <si>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</si>
  <si>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</si>
  <si>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</si>
  <si>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</si>
  <si>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</si>
  <si>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</si>
  <si>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</si>
  <si>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</si>
  <si>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</si>
  <si>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</si>
  <si>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</si>
  <si>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</si>
  <si>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</si>
  <si>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</si>
  <si>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</si>
  <si>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</si>
  <si>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</si>
  <si>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</si>
  <si>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</si>
  <si>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</si>
  <si>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</si>
  <si>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</si>
  <si>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</si>
  <si>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</si>
  <si>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</si>
  <si>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</si>
  <si>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</si>
  <si>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</si>
  <si>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</si>
  <si>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</si>
  <si>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</si>
  <si>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</si>
  <si>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</si>
  <si>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</si>
  <si>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</si>
  <si>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</si>
  <si>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</si>
  <si>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</si>
  <si>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</si>
  <si>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</si>
  <si>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</si>
  <si>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</si>
  <si>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</si>
  <si>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</si>
  <si>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</si>
  <si>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</si>
  <si>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</si>
  <si>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</si>
  <si>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</si>
  <si>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</si>
  <si>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</si>
  <si>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</si>
  <si>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</si>
  <si>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</si>
  <si>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</si>
  <si>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</si>
  <si>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</si>
  <si>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</si>
  <si>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</si>
  <si>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</si>
  <si>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</si>
  <si>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</si>
  <si>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</si>
  <si>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</si>
  <si>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</si>
  <si>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</si>
  <si>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</si>
  <si>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</si>
  <si>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</si>
  <si>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</si>
  <si>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</si>
  <si>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</si>
  <si>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</si>
  <si>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</si>
  <si>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</si>
  <si>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</si>
  <si>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</si>
  <si>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</si>
  <si>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</si>
  <si>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</si>
  <si>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</si>
  <si>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</si>
  <si>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</si>
  <si>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</si>
  <si>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</si>
  <si>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</si>
  <si>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</si>
  <si>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</si>
  <si>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</si>
  <si>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</si>
  <si>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</si>
  <si>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</si>
  <si>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</si>
  <si>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</si>
  <si>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</si>
  <si>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</si>
  <si>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</si>
  <si>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</si>
  <si>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</si>
  <si>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</si>
  <si>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</si>
  <si>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</si>
  <si>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</si>
  <si>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</si>
  <si>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</si>
  <si>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</si>
  <si>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</si>
  <si>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</si>
  <si>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</si>
  <si>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</si>
  <si>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</si>
  <si>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</si>
  <si>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</si>
  <si>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</si>
  <si>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</si>
  <si>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</si>
  <si>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</si>
  <si>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</si>
  <si>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</si>
  <si>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</si>
  <si>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</si>
  <si>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</si>
  <si>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</si>
  <si>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</si>
  <si>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</si>
  <si>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</si>
  <si>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</si>
  <si>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</si>
  <si>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</si>
  <si>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</si>
  <si>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</si>
  <si>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</si>
  <si>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</si>
  <si>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</si>
  <si>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</si>
  <si>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</si>
  <si>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</si>
  <si>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</si>
  <si>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</si>
  <si>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</si>
  <si>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</si>
  <si>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</si>
  <si>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</si>
  <si>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</si>
  <si>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</si>
  <si>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</si>
  <si>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</si>
  <si>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</si>
  <si>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</si>
  <si>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</si>
  <si>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</si>
  <si>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</si>
  <si>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</si>
  <si>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</si>
  <si>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</si>
  <si>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</si>
  <si>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</si>
  <si>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</si>
  <si>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</si>
  <si>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</si>
  <si>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</si>
  <si>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</si>
  <si>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</si>
  <si>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</si>
  <si>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</si>
  <si>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</si>
  <si>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</si>
  <si>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</si>
  <si>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</si>
  <si>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</si>
  <si>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</si>
  <si>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</si>
  <si>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</si>
  <si>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</si>
  <si>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</si>
  <si>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</si>
  <si>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</si>
  <si>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</si>
  <si>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</si>
  <si>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</si>
  <si>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</si>
  <si>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</si>
  <si>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</si>
  <si>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</si>
  <si>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</si>
  <si>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</si>
  <si>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</si>
  <si>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</si>
  <si>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</si>
  <si>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</si>
  <si>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</si>
  <si>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</si>
  <si>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</si>
  <si>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</si>
  <si>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</si>
  <si>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</si>
  <si>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</si>
  <si>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</si>
  <si>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</si>
  <si>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</si>
  <si>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</si>
  <si>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</si>
  <si>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</si>
  <si>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</si>
  <si>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</si>
  <si>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</si>
  <si>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</si>
  <si>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</si>
  <si>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</si>
  <si>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</si>
  <si>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</si>
  <si>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</si>
  <si>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</si>
  <si>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</si>
  <si>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</si>
  <si>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</si>
  <si>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</si>
  <si>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</si>
  <si>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</si>
  <si>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</si>
  <si>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</si>
  <si>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</si>
  <si>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</si>
  <si>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</si>
  <si>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</si>
  <si>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</si>
  <si>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</si>
  <si>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</si>
  <si>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</si>
  <si>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</si>
  <si>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</si>
  <si>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</si>
  <si>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</si>
  <si>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</si>
  <si>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</si>
  <si>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</si>
  <si>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</si>
  <si>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</si>
  <si>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</si>
  <si>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</si>
  <si>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</si>
  <si>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</si>
  <si>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</si>
  <si>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</si>
  <si>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</si>
  <si>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</si>
  <si>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</si>
  <si>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</si>
  <si>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</si>
  <si>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</si>
  <si>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</si>
  <si>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</si>
  <si>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</si>
  <si>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</si>
  <si>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</si>
  <si>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</si>
  <si>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</si>
  <si>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</si>
  <si>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</si>
  <si>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</si>
  <si>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</si>
  <si>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</si>
  <si>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</si>
  <si>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</si>
  <si>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</si>
  <si>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</si>
  <si>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</si>
  <si>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</si>
  <si>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</si>
  <si>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</si>
  <si>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</si>
  <si>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</si>
  <si>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</si>
  <si>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</si>
  <si>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</si>
  <si>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</si>
  <si>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</si>
  <si>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</si>
  <si>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</si>
  <si>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</si>
  <si>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</si>
  <si>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</si>
  <si>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</si>
  <si>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</si>
  <si>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</si>
  <si>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</si>
  <si>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</si>
  <si>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</si>
  <si>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</si>
  <si>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</si>
  <si>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</si>
  <si>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</si>
  <si>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</si>
  <si>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</si>
  <si>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</si>
  <si>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</si>
  <si>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</si>
  <si>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</si>
  <si>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</si>
  <si>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</si>
  <si>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</si>
  <si>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</si>
  <si>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</si>
  <si>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</si>
  <si>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</si>
  <si>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</si>
  <si>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</si>
  <si>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</si>
  <si>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</si>
  <si>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</si>
  <si>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</si>
  <si>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</si>
  <si>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</si>
  <si>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</si>
  <si>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</si>
  <si>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</si>
  <si>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</si>
  <si>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</si>
  <si>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</si>
  <si>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</si>
  <si>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</si>
  <si>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</si>
  <si>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</si>
  <si>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</si>
  <si>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</si>
  <si>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</si>
  <si>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</si>
  <si>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</si>
  <si>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</si>
  <si>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</si>
  <si>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</si>
  <si>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</si>
  <si>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</si>
  <si>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</si>
  <si>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</si>
  <si>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</si>
  <si>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</si>
  <si>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</si>
  <si>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</si>
  <si>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</si>
  <si>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</si>
  <si>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</si>
  <si>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</si>
  <si>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</si>
  <si>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</si>
  <si>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</si>
  <si>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</si>
  <si>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</si>
  <si>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</si>
  <si>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</si>
  <si>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</si>
  <si>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</si>
  <si>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</si>
  <si>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</si>
  <si>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</si>
  <si>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</si>
  <si>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</si>
  <si>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</si>
  <si>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</si>
  <si>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</si>
  <si>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</si>
  <si>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</si>
  <si>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</si>
  <si>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</si>
  <si>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</si>
  <si>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</si>
  <si>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</si>
  <si>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</si>
  <si>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</si>
  <si>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</si>
  <si>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</si>
  <si>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</si>
  <si>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</si>
  <si>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</si>
  <si>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</si>
  <si>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</si>
  <si>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</si>
  <si>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</si>
  <si>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</si>
  <si>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</si>
  <si>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</si>
  <si>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</si>
  <si>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</si>
  <si>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</si>
  <si>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</si>
  <si>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</si>
  <si>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</si>
  <si>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</si>
  <si>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</si>
  <si>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</si>
  <si>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</si>
  <si>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</si>
  <si>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</si>
  <si>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</si>
  <si>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</si>
  <si>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</si>
  <si>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</si>
  <si>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</si>
  <si>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</si>
  <si>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</si>
  <si>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</si>
  <si>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</si>
  <si>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</si>
  <si>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</si>
  <si>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</si>
  <si>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</si>
  <si>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</si>
  <si>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</si>
  <si>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</si>
  <si>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</si>
  <si>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</si>
  <si>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</si>
  <si>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</si>
  <si>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</si>
  <si>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</si>
  <si>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</si>
  <si>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</si>
  <si>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</si>
  <si>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</si>
  <si>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</si>
  <si>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</si>
  <si>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</si>
  <si>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</si>
  <si>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</si>
  <si>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</si>
  <si>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</si>
  <si>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</si>
  <si>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</si>
  <si>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</si>
  <si>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</si>
  <si>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</si>
  <si>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</si>
  <si>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</si>
  <si>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</si>
  <si>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</si>
  <si>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</si>
  <si>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</si>
  <si>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</si>
  <si>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</si>
  <si>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</si>
  <si>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</si>
  <si>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</si>
  <si>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</si>
  <si>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</si>
  <si>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</si>
  <si>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</si>
  <si>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</si>
  <si>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</si>
  <si>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</si>
  <si>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</si>
  <si>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</si>
  <si>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</si>
  <si>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</si>
  <si>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</si>
  <si>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</si>
  <si>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</si>
  <si>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</si>
  <si>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</si>
  <si>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</si>
  <si>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</si>
  <si>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</si>
  <si>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</si>
  <si>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</si>
  <si>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</si>
  <si>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</si>
  <si>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</si>
  <si>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</si>
  <si>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</si>
  <si>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</si>
  <si>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</si>
  <si>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</si>
  <si>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</si>
  <si>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</si>
  <si>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</si>
  <si>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</si>
  <si>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</si>
  <si>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</si>
  <si>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</si>
  <si>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</si>
  <si>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</si>
  <si>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</si>
  <si>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</si>
  <si>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</si>
  <si>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</si>
  <si>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</si>
  <si>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</si>
  <si>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</si>
  <si>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</si>
  <si>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</si>
  <si>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</si>
  <si>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</si>
  <si>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</si>
  <si>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</si>
  <si>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</si>
  <si>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</si>
  <si>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</si>
  <si>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</si>
  <si>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</si>
  <si>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</si>
  <si>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</si>
  <si>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</si>
  <si>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</si>
  <si>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</si>
  <si>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</si>
  <si>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</si>
  <si>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</si>
  <si>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</si>
  <si>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</si>
  <si>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</si>
  <si>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</si>
  <si>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</si>
  <si>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</si>
  <si>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</si>
  <si>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</si>
  <si>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</si>
  <si>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</si>
  <si>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</si>
  <si>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</si>
  <si>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</si>
  <si>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</si>
  <si>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</si>
  <si>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</si>
  <si>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</si>
  <si>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</si>
  <si>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</si>
  <si>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</si>
  <si>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</si>
  <si>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</si>
  <si>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</si>
  <si>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</si>
  <si>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</si>
  <si>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</si>
  <si>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</si>
  <si>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</si>
  <si>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</si>
  <si>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</si>
  <si>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</si>
  <si>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</si>
  <si>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</si>
  <si>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</si>
  <si>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</si>
  <si>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</si>
  <si>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</si>
  <si>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</si>
  <si>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</si>
  <si>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</si>
  <si>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</si>
  <si>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</si>
  <si>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</si>
  <si>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</si>
  <si>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</si>
  <si>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</si>
  <si>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</si>
  <si>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</si>
  <si>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</si>
  <si>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</si>
  <si>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</si>
  <si>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</si>
  <si>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</si>
  <si>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</si>
  <si>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</si>
  <si>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</si>
  <si>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</si>
  <si>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</si>
  <si>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</si>
  <si>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</si>
  <si>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</si>
  <si>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</si>
  <si>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</si>
  <si>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</si>
  <si>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</si>
  <si>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</si>
  <si>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</si>
  <si>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</si>
  <si>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</si>
  <si>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</si>
  <si>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</si>
  <si>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</si>
  <si>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</si>
  <si>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</si>
  <si>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</si>
  <si>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</si>
  <si>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</si>
  <si>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</si>
  <si>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</si>
  <si>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</si>
  <si>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</si>
  <si>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</si>
  <si>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</si>
  <si>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</si>
  <si>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</si>
  <si>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</si>
  <si>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</si>
  <si>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</si>
  <si>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</si>
  <si>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</si>
  <si>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</si>
  <si>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</si>
  <si>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</si>
  <si>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</si>
  <si>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</si>
  <si>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</si>
  <si>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</si>
  <si>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</si>
  <si>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</si>
  <si>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</si>
  <si>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</si>
  <si>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</si>
  <si>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</si>
  <si>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</si>
  <si>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</si>
  <si>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</si>
  <si>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</si>
  <si>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</si>
  <si>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</si>
  <si>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</si>
  <si>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</si>
  <si>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</si>
  <si>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</si>
  <si>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</si>
  <si>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</si>
  <si>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</si>
  <si>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</si>
  <si>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</si>
  <si>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</si>
  <si>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</si>
  <si>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</si>
  <si>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</si>
  <si>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</si>
  <si>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</si>
  <si>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</si>
  <si>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</si>
  <si>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</si>
  <si>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</si>
  <si>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</si>
  <si>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</si>
  <si>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</si>
  <si>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</si>
  <si>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</si>
  <si>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</si>
  <si>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</si>
  <si>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</si>
  <si>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</si>
  <si>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</si>
  <si>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</si>
  <si>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</si>
  <si>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</si>
  <si>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</si>
  <si>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</si>
  <si>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</si>
  <si>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</si>
  <si>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</si>
  <si>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</si>
  <si>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</si>
  <si>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</si>
  <si>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</si>
  <si>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</si>
  <si>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</si>
  <si>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</si>
  <si>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</si>
  <si>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</si>
  <si>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</si>
  <si>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</si>
  <si>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</si>
  <si>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</si>
  <si>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</si>
  <si>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</si>
  <si>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</si>
  <si>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</si>
  <si>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</si>
  <si>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</si>
  <si>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</si>
  <si>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</si>
  <si>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</si>
  <si>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</si>
  <si>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</si>
  <si>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</si>
  <si>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</si>
  <si>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</si>
  <si>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</si>
  <si>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</si>
  <si>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</si>
  <si>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</si>
  <si>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</si>
  <si>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</si>
  <si>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</si>
  <si>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</si>
  <si>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</si>
  <si>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</si>
  <si>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</si>
  <si>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</si>
  <si>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</si>
  <si>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</si>
  <si>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</si>
  <si>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</si>
  <si>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</si>
  <si>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</si>
  <si>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</si>
  <si>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</si>
  <si>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</si>
  <si>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</si>
  <si>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</si>
  <si>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</si>
  <si>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</si>
  <si>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</si>
  <si>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</si>
  <si>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</si>
  <si>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</si>
  <si>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</si>
  <si>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</si>
  <si>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</si>
  <si>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</si>
  <si>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</si>
  <si>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</si>
  <si>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</si>
  <si>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</si>
  <si>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</si>
  <si>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</si>
  <si>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</si>
  <si>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</si>
  <si>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</si>
  <si>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</si>
  <si>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</si>
  <si>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</si>
  <si>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</si>
  <si>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</si>
  <si>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</si>
  <si>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</si>
  <si>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</si>
  <si>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</si>
  <si>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</si>
  <si>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</si>
  <si>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</si>
  <si>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</si>
  <si>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</si>
  <si>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</si>
  <si>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</si>
  <si>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</si>
  <si>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</si>
  <si>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</si>
  <si>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</si>
  <si>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</si>
  <si>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</si>
  <si>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</si>
  <si>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</si>
  <si>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</si>
  <si>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</si>
  <si>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</si>
  <si>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</si>
  <si>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</si>
  <si>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</si>
  <si>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</si>
  <si>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</si>
  <si>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</si>
  <si>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</si>
  <si>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</si>
  <si>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</si>
  <si>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</si>
  <si>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</si>
  <si>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</si>
  <si>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</si>
  <si>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</si>
  <si>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</si>
  <si>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</si>
  <si>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</si>
  <si>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</si>
  <si>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</si>
  <si>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</si>
  <si>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</si>
  <si>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</si>
  <si>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</si>
  <si>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</si>
  <si>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</si>
  <si>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</si>
  <si>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</si>
  <si>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</si>
  <si>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</si>
  <si>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</si>
  <si>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</si>
  <si>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</si>
  <si>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</si>
  <si>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</si>
  <si>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</si>
  <si>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</si>
  <si>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</si>
  <si>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</si>
  <si>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</si>
  <si>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</si>
  <si>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</si>
  <si>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</si>
  <si>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</si>
  <si>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</si>
  <si>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</si>
  <si>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</si>
  <si>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</si>
  <si>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</si>
  <si>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</si>
  <si>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</si>
  <si>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</si>
  <si>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</si>
  <si>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</si>
  <si>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</si>
  <si>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</si>
  <si>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</si>
  <si>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</si>
  <si>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</si>
  <si>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</si>
  <si>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</si>
  <si>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</si>
  <si>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</si>
  <si>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</si>
  <si>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</si>
  <si>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</si>
  <si>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</si>
  <si>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</si>
  <si>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</si>
  <si>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</si>
  <si>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</si>
  <si>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</si>
  <si>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</si>
  <si>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</si>
  <si>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</si>
  <si>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</si>
  <si>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</si>
  <si>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</si>
  <si>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</si>
  <si>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</si>
  <si>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</si>
  <si>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</si>
  <si>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</si>
  <si>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</si>
  <si>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</si>
  <si>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</si>
  <si>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</si>
  <si>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</si>
  <si>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</si>
  <si>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</si>
  <si>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</si>
  <si>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</si>
  <si>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</si>
  <si>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</si>
  <si>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</si>
  <si>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</si>
  <si>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</si>
  <si>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</si>
  <si>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</si>
  <si>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</si>
  <si>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</si>
  <si>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</si>
  <si>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</si>
  <si>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</si>
  <si>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</si>
  <si>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</si>
  <si>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</si>
  <si>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</si>
  <si>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</si>
  <si>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</si>
  <si>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</si>
  <si>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</si>
  <si>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</si>
  <si>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</si>
  <si>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</si>
  <si>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</si>
  <si>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</si>
  <si>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</si>
  <si>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</si>
  <si>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</si>
  <si>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</si>
  <si>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</si>
  <si>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</si>
  <si>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</si>
  <si>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</si>
  <si>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</si>
  <si>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</si>
  <si>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</si>
  <si>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</si>
  <si>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</si>
  <si>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</si>
  <si>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</si>
  <si>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</si>
  <si>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</si>
  <si>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</si>
  <si>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</si>
  <si>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</si>
  <si>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</si>
  <si>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</si>
  <si>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</si>
  <si>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</si>
  <si>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</si>
  <si>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</si>
  <si>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</si>
  <si>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</si>
  <si>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</si>
  <si>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</si>
  <si>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</si>
  <si>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</si>
  <si>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</si>
  <si>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</si>
  <si>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</si>
  <si>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</si>
  <si>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</si>
  <si>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</si>
  <si>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</si>
  <si>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</si>
  <si>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</si>
  <si>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</si>
  <si>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</si>
  <si>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</si>
  <si>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</si>
  <si>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</si>
  <si>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</si>
  <si>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</si>
  <si>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</si>
  <si>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</si>
  <si>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</si>
  <si>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</si>
  <si>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</si>
  <si>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</si>
  <si>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</si>
  <si>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</si>
  <si>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</si>
  <si>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</si>
  <si>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</si>
  <si>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</si>
  <si>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</si>
  <si>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</si>
  <si>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</si>
  <si>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</si>
  <si>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</si>
  <si>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</si>
  <si>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</si>
  <si>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</si>
  <si>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</si>
  <si>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</si>
  <si>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</si>
  <si>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</si>
  <si>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</si>
  <si>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</si>
  <si>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</si>
  <si>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</si>
  <si>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</si>
  <si>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</si>
  <si>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</si>
  <si>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</si>
  <si>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</si>
  <si>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</si>
  <si>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</si>
  <si>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</si>
  <si>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</si>
  <si>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</si>
  <si>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</si>
  <si>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</si>
  <si>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</si>
  <si>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</si>
  <si>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</si>
  <si>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</si>
  <si>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</si>
  <si>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</si>
  <si>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</si>
  <si>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</si>
  <si>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</si>
  <si>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</si>
  <si>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</si>
  <si>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</si>
  <si>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</si>
  <si>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</si>
  <si>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</si>
  <si>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</si>
  <si>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</si>
  <si>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</si>
  <si>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</si>
  <si>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</si>
  <si>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</si>
  <si>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</si>
  <si>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</si>
  <si>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</si>
  <si>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</si>
  <si>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</si>
  <si>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</si>
  <si>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</si>
  <si>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</si>
  <si>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</si>
  <si>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</si>
  <si>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</si>
  <si>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</si>
  <si>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</si>
  <si>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</si>
  <si>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</si>
  <si>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</si>
  <si>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</si>
  <si>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</si>
  <si>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</si>
  <si>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</si>
  <si>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</si>
  <si>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</si>
  <si>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</si>
  <si>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</si>
  <si>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</si>
  <si>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</si>
  <si>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</si>
  <si>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</si>
  <si>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</si>
  <si>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</si>
  <si>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</si>
  <si>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</si>
  <si>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</si>
  <si>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</si>
  <si>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</si>
  <si>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</si>
  <si>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</si>
  <si>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</si>
  <si>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</si>
  <si>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</si>
  <si>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</si>
  <si>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</si>
  <si>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</si>
  <si>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</si>
  <si>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</si>
  <si>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</si>
  <si>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</si>
  <si>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</si>
  <si>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</si>
  <si>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</si>
  <si>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</si>
  <si>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</si>
  <si>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</si>
  <si>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</si>
  <si>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</si>
  <si>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</si>
  <si>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</si>
  <si>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</si>
  <si>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</si>
  <si>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</si>
  <si>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</si>
  <si>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</si>
  <si>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</si>
  <si>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</si>
  <si>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</si>
  <si>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</si>
  <si>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</si>
  <si>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</si>
  <si>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</si>
  <si>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</si>
  <si>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</si>
  <si>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</si>
  <si>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</si>
  <si>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</si>
  <si>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</si>
  <si>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</si>
  <si>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</si>
  <si>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</si>
  <si>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</si>
  <si>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</si>
  <si>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</si>
  <si>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</si>
  <si>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</si>
  <si>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</si>
  <si>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</si>
  <si>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</si>
  <si>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</si>
  <si>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</si>
  <si>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</si>
  <si>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</si>
  <si>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</si>
  <si>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</si>
  <si>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</si>
  <si>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</si>
  <si>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</si>
  <si>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</si>
  <si>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</si>
  <si>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</si>
  <si>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</si>
  <si>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</si>
  <si>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</si>
  <si>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</si>
  <si>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</si>
  <si>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</si>
  <si>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</si>
  <si>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</si>
  <si>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</si>
  <si>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</si>
  <si>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</si>
  <si>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</si>
  <si>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</si>
  <si>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</si>
  <si>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</si>
  <si>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</si>
  <si>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</si>
  <si>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</si>
  <si>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</si>
  <si>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</si>
  <si>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</si>
  <si>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</si>
  <si>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</si>
  <si>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</si>
  <si>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</si>
  <si>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</si>
  <si>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</si>
  <si>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</si>
  <si>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</si>
  <si>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</si>
  <si>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</si>
  <si>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</si>
  <si>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</si>
  <si>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</si>
  <si>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</si>
  <si>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</si>
  <si>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</si>
  <si>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</si>
  <si>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</si>
  <si>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</si>
  <si>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</si>
  <si>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</si>
  <si>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</si>
  <si>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</si>
  <si>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</si>
  <si>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</si>
  <si>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</si>
  <si>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</si>
  <si>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</si>
  <si>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</si>
  <si>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</si>
  <si>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</si>
  <si>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</si>
  <si>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</si>
  <si>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</si>
  <si>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</si>
  <si>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</si>
  <si>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</si>
  <si>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</si>
  <si>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</si>
  <si>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</si>
  <si>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</si>
  <si>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</si>
  <si>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</si>
  <si>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</si>
  <si>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</si>
  <si>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</si>
  <si>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</si>
  <si>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</si>
  <si>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</si>
  <si>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</si>
  <si>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</si>
  <si>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</si>
  <si>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</si>
  <si>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</si>
  <si>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</si>
  <si>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</si>
  <si>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</si>
  <si>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</si>
  <si>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</si>
  <si>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</si>
  <si>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</si>
  <si>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</si>
  <si>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</si>
  <si>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</si>
  <si>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</si>
  <si>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</si>
  <si>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</si>
  <si>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</si>
  <si>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</si>
  <si>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</si>
  <si>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</si>
  <si>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</si>
  <si>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</si>
  <si>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</si>
  <si>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</si>
  <si>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</si>
  <si>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</si>
  <si>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</si>
  <si>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</si>
  <si>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</si>
  <si>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</si>
  <si>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</si>
  <si>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</si>
  <si>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</si>
  <si>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</si>
  <si>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</si>
  <si>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</si>
  <si>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</si>
  <si>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</si>
  <si>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</si>
  <si>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</si>
  <si>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</si>
  <si>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</si>
  <si>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</si>
  <si>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</si>
  <si>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</si>
  <si>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</si>
  <si>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</si>
  <si>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</si>
  <si>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</si>
  <si>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</si>
  <si>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</si>
  <si>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</si>
  <si>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</si>
  <si>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</si>
  <si>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</si>
  <si>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</si>
  <si>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</si>
  <si>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</si>
  <si>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</si>
  <si>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</si>
  <si>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</si>
  <si>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</si>
  <si>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</si>
  <si>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</si>
  <si>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</si>
  <si>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</si>
  <si>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</si>
  <si>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</si>
  <si>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</si>
  <si>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</si>
  <si>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</si>
  <si>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</si>
  <si>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</si>
  <si>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</si>
  <si>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</si>
  <si>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</si>
  <si>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</si>
  <si>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</si>
  <si>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</si>
  <si>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</si>
  <si>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</si>
  <si>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</si>
  <si>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</si>
  <si>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</si>
  <si>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</si>
  <si>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</si>
  <si>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</si>
  <si>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</si>
  <si>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</si>
  <si>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</si>
  <si>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</si>
  <si>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</si>
  <si>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</si>
  <si>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</si>
  <si>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</si>
  <si>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</si>
  <si>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</si>
  <si>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</si>
  <si>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</si>
  <si>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</si>
  <si>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</si>
  <si>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</si>
  <si>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</si>
  <si>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</si>
  <si>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</si>
  <si>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</si>
  <si>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</si>
  <si>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</si>
  <si>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</si>
  <si>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</si>
  <si>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</si>
  <si>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</si>
  <si>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</si>
  <si>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</si>
  <si>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</si>
  <si>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</si>
  <si>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</si>
  <si>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</si>
  <si>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</si>
  <si>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</si>
  <si>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</si>
  <si>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</si>
  <si>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</si>
  <si>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</si>
  <si>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</si>
  <si>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</si>
  <si>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</si>
  <si>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</si>
  <si>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</si>
  <si>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</si>
  <si>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</si>
  <si>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</si>
  <si>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</si>
  <si>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</si>
  <si>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</si>
  <si>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</si>
  <si>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</si>
  <si>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</si>
  <si>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</si>
  <si>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</si>
  <si>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</si>
  <si>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</si>
  <si>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</si>
  <si>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</si>
  <si>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</si>
  <si>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</si>
  <si>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</si>
  <si>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</si>
  <si>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</si>
  <si>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</si>
  <si>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</si>
  <si>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</si>
  <si>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</si>
  <si>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</si>
  <si>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</si>
  <si>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</si>
  <si>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</si>
  <si>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</si>
  <si>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</si>
  <si>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</si>
  <si>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</si>
  <si>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</si>
  <si>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</si>
  <si>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</si>
  <si>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</si>
  <si>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</si>
  <si>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</si>
  <si>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</si>
  <si>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</si>
  <si>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</si>
  <si>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</si>
  <si>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</si>
  <si>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</si>
  <si>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</si>
  <si>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</si>
  <si>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</si>
  <si>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</si>
  <si>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</si>
  <si>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</si>
  <si>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</si>
  <si>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</si>
  <si>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</si>
  <si>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</si>
  <si>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</si>
  <si>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</si>
  <si>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</si>
  <si>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</si>
  <si>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</si>
  <si>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</si>
  <si>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</si>
  <si>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</si>
  <si>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</si>
  <si>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</si>
  <si>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</si>
  <si>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</si>
  <si>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</si>
  <si>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</si>
  <si>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</si>
  <si>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</si>
  <si>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</si>
  <si>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</si>
  <si>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</si>
  <si>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</si>
  <si>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</si>
  <si>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</si>
  <si>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</si>
  <si>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</si>
  <si>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</si>
  <si>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</si>
  <si>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</si>
  <si>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</si>
  <si>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</si>
  <si>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</si>
  <si>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</si>
  <si>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</si>
  <si>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</si>
  <si>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</si>
  <si>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</si>
  <si>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</si>
  <si>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</si>
  <si>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</si>
  <si>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</si>
  <si>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</si>
  <si>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</si>
  <si>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</si>
  <si>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</si>
  <si>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</si>
  <si>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</si>
  <si>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</si>
  <si>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</si>
  <si>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</si>
  <si>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</si>
  <si>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</si>
  <si>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</si>
  <si>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</si>
  <si>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</si>
  <si>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</si>
  <si>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</si>
  <si>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</si>
  <si>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</si>
  <si>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</si>
  <si>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</si>
  <si>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</si>
  <si>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</si>
  <si>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</si>
  <si>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</si>
  <si>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</si>
  <si>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</si>
  <si>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</si>
  <si>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</si>
  <si>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</si>
  <si>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</si>
  <si>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</si>
  <si>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</si>
  <si>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</si>
  <si>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</si>
  <si>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</si>
  <si>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</si>
  <si>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</si>
  <si>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</si>
  <si>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</si>
  <si>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</si>
  <si>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</si>
  <si>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</si>
  <si>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</si>
  <si>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</si>
  <si>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</si>
  <si>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</si>
  <si>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</si>
  <si>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</si>
  <si>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</si>
  <si>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</si>
  <si>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</si>
  <si>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</si>
  <si>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</si>
  <si>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</si>
  <si>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</si>
  <si>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</si>
  <si>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</si>
  <si>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</si>
  <si>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</si>
  <si>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</si>
  <si>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</si>
  <si>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</si>
  <si>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</si>
  <si>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</si>
  <si>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</si>
  <si>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</si>
  <si>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</si>
  <si>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</si>
  <si>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</si>
  <si>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</si>
  <si>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</si>
  <si>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</si>
  <si>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</si>
  <si>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</si>
  <si>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</si>
  <si>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</si>
  <si>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</si>
  <si>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</si>
  <si>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</si>
  <si>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</si>
  <si>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</si>
  <si>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</si>
  <si>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</si>
  <si>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</si>
  <si>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</si>
  <si>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</si>
  <si>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</si>
  <si>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</si>
  <si>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</si>
  <si>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</si>
  <si>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</si>
  <si>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</si>
  <si>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</si>
  <si>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</si>
  <si>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</si>
  <si>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</si>
  <si>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</si>
  <si>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</si>
  <si>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</si>
  <si>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</si>
  <si>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</si>
  <si>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</si>
  <si>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</si>
  <si>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</si>
  <si>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</si>
  <si>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</si>
  <si>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</si>
  <si>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</si>
  <si>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</si>
  <si>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</si>
  <si>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</si>
  <si>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</si>
  <si>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</si>
  <si>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</si>
  <si>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</si>
  <si>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</si>
  <si>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</si>
  <si>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</si>
  <si>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</si>
  <si>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</si>
  <si>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</si>
  <si>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</si>
  <si>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</si>
  <si>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</si>
  <si>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</si>
  <si>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</si>
  <si>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</si>
  <si>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</si>
  <si>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</si>
  <si>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</si>
  <si>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</si>
  <si>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</si>
  <si>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</si>
  <si>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</si>
  <si>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</si>
  <si>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</si>
  <si>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</si>
  <si>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</si>
  <si>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</si>
  <si>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</si>
  <si>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</si>
  <si>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</si>
  <si>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</si>
  <si>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</si>
  <si>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</si>
  <si>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</si>
  <si>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</si>
  <si>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</si>
  <si>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</si>
  <si>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</si>
  <si>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</si>
  <si>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</si>
  <si>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</si>
  <si>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</si>
  <si>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</si>
  <si>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</si>
  <si>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</si>
  <si>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</si>
  <si>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</si>
  <si>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</si>
  <si>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</si>
  <si>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</si>
  <si>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</si>
  <si>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</si>
  <si>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</si>
  <si>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</si>
  <si>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</si>
  <si>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</si>
  <si>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</si>
  <si>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</si>
  <si>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</si>
  <si>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</si>
  <si>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</si>
  <si>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</si>
  <si>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</si>
  <si>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</si>
  <si>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</si>
  <si>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</si>
  <si>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</si>
  <si>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</si>
  <si>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</si>
  <si>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</si>
  <si>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</si>
  <si>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</si>
  <si>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</si>
  <si>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</si>
  <si>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</si>
  <si>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</si>
  <si>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</si>
  <si>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</si>
  <si>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</si>
  <si>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</si>
  <si>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</si>
  <si>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</si>
  <si>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</si>
  <si>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</si>
  <si>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</si>
  <si>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</si>
  <si>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</si>
  <si>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</si>
  <si>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</si>
  <si>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</si>
  <si>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</si>
  <si>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</si>
  <si>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</si>
  <si>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</si>
  <si>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</si>
  <si>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</si>
  <si>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</si>
  <si>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</si>
  <si>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</si>
  <si>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</si>
  <si>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</si>
  <si>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</si>
  <si>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</si>
  <si>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</si>
  <si>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</si>
  <si>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</si>
  <si>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</si>
  <si>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</si>
  <si>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</si>
  <si>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</si>
  <si>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</si>
  <si>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</si>
  <si>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</si>
  <si>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</si>
  <si>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</si>
  <si>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</si>
  <si>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</si>
  <si>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</si>
  <si>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</si>
  <si>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</si>
  <si>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</si>
  <si>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</si>
  <si>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</si>
  <si>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</si>
  <si>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</si>
  <si>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</si>
  <si>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</si>
  <si>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</si>
  <si>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</si>
  <si>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</si>
  <si>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</si>
  <si>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</si>
  <si>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</si>
  <si>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</si>
  <si>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</si>
  <si>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</si>
  <si>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</si>
  <si>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</si>
  <si>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</si>
  <si>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</si>
  <si>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</si>
  <si>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</si>
  <si>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</si>
  <si>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</si>
  <si>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</si>
  <si>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</si>
  <si>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</si>
  <si>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</si>
  <si>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</si>
  <si>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</si>
  <si>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</si>
  <si>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</si>
  <si>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</si>
  <si>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</si>
  <si>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</si>
  <si>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</si>
  <si>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</si>
  <si>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</si>
  <si>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</si>
  <si>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</si>
  <si>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</si>
  <si>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</si>
  <si>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</si>
  <si>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</si>
  <si>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</si>
  <si>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</si>
  <si>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</si>
  <si>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</si>
  <si>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</si>
  <si>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</si>
  <si>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</si>
  <si>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</si>
  <si>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</si>
  <si>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</si>
  <si>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</si>
  <si>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</si>
  <si>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</si>
  <si>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</si>
  <si>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</si>
  <si>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</si>
  <si>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</si>
  <si>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</si>
  <si>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</si>
  <si>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</si>
  <si>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</si>
  <si>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</si>
  <si>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</si>
  <si>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</si>
  <si>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</si>
  <si>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</si>
  <si>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</si>
  <si>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</si>
  <si>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</si>
  <si>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</si>
  <si>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</si>
  <si>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</si>
  <si>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</si>
  <si>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</si>
  <si>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</si>
  <si>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</si>
  <si>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</si>
  <si>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</si>
  <si>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</si>
  <si>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</si>
  <si>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</si>
  <si>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</si>
  <si>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</si>
  <si>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</si>
  <si>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</si>
  <si>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</si>
  <si>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</si>
  <si>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</si>
  <si>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</si>
  <si>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</si>
  <si>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</si>
  <si>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</si>
  <si>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</si>
  <si>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</si>
  <si>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</si>
  <si>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</si>
  <si>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</si>
  <si>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</si>
  <si>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</si>
  <si>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</si>
  <si>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</si>
  <si>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</si>
  <si>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</si>
  <si>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</si>
  <si>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</si>
  <si>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</si>
  <si>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</si>
  <si>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</si>
  <si>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</si>
  <si>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</si>
  <si>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</si>
  <si>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</si>
  <si>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</si>
  <si>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</si>
  <si>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</si>
  <si>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</si>
  <si>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</si>
  <si>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</si>
  <si>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</si>
  <si>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</si>
  <si>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</si>
  <si>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</si>
  <si>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</si>
  <si>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</si>
  <si>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</si>
  <si>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</si>
  <si>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</si>
  <si>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</si>
  <si>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</si>
  <si>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</si>
  <si>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</si>
  <si>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</si>
  <si>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</si>
  <si>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</si>
  <si>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</si>
  <si>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</si>
  <si>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</si>
  <si>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</si>
  <si>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</si>
  <si>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</si>
  <si>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</si>
  <si>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</si>
  <si>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</si>
  <si>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</si>
  <si>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</si>
  <si>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</si>
  <si>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</si>
  <si>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</si>
  <si>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</si>
  <si>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</si>
  <si>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</si>
  <si>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</si>
  <si>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</si>
  <si>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</si>
  <si>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</si>
  <si>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</si>
  <si>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</si>
  <si>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</si>
  <si>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</si>
  <si>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</si>
  <si>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</si>
  <si>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</si>
  <si>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</si>
  <si>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</si>
  <si>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</si>
  <si>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</si>
  <si>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</si>
  <si>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</si>
  <si>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</si>
  <si>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</si>
  <si>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</si>
  <si>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</si>
  <si>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</si>
  <si>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</si>
  <si>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</si>
  <si>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</si>
  <si>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</si>
  <si>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</si>
  <si>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</si>
  <si>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</si>
  <si>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</si>
  <si>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</si>
  <si>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</si>
  <si>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</si>
  <si>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</si>
  <si>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</si>
  <si>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</si>
  <si>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</si>
  <si>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</si>
  <si>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</si>
  <si>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</si>
  <si>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</si>
  <si>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</si>
  <si>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</si>
  <si>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</si>
  <si>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</si>
  <si>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</si>
  <si>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</si>
  <si>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</si>
  <si>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</si>
  <si>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</si>
  <si>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</si>
  <si>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</si>
  <si>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</si>
  <si>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</si>
  <si>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</si>
  <si>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</si>
  <si>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</si>
  <si>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</si>
  <si>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</si>
  <si>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</si>
  <si>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</si>
  <si>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</si>
  <si>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</si>
  <si>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</si>
  <si>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</si>
  <si>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</si>
  <si>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</si>
  <si>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</si>
  <si>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</si>
  <si>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</si>
  <si>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</si>
  <si>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</si>
  <si>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</si>
  <si>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</si>
  <si>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</si>
  <si>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</si>
  <si>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</si>
  <si>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</si>
  <si>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</si>
  <si>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</si>
  <si>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</si>
  <si>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</si>
  <si>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</si>
  <si>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</si>
  <si>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</si>
  <si>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</si>
  <si>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</si>
  <si>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</si>
  <si>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</si>
  <si>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</si>
  <si>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</si>
  <si>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</si>
  <si>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</si>
  <si>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</si>
  <si>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</si>
  <si>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</si>
  <si>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</si>
  <si>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</si>
  <si>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</si>
  <si>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</si>
  <si>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</si>
  <si>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</si>
  <si>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</si>
  <si>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</si>
  <si>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</si>
  <si>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</si>
  <si>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</si>
  <si>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</si>
  <si>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</si>
  <si>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</si>
  <si>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</si>
  <si>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</si>
  <si>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</si>
  <si>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</si>
  <si>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</si>
  <si>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</si>
  <si>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</si>
  <si>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</si>
  <si>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</si>
  <si>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</si>
  <si>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</si>
  <si>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</si>
  <si>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</si>
  <si>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</si>
  <si>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</si>
  <si>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</si>
  <si>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</si>
  <si>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</si>
  <si>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</si>
  <si>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</si>
  <si>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</si>
  <si>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</si>
  <si>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</si>
  <si>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</si>
  <si>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</si>
  <si>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</si>
  <si>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</si>
  <si>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</si>
  <si>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</si>
  <si>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</si>
  <si>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</si>
  <si>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</si>
  <si>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</si>
  <si>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</si>
  <si>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</si>
  <si>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</si>
  <si>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</si>
  <si>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</si>
  <si>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</si>
  <si>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</si>
  <si>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</si>
  <si>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</si>
  <si>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</si>
  <si>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</si>
  <si>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</si>
  <si>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</si>
  <si>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</si>
  <si>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</si>
  <si>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</si>
  <si>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</si>
  <si>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</si>
  <si>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</si>
  <si>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</si>
  <si>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</si>
  <si>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</si>
  <si>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</si>
  <si>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</si>
  <si>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</si>
  <si>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</si>
  <si>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</si>
  <si>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</si>
  <si>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</si>
  <si>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</si>
  <si>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</si>
  <si>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</si>
  <si>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</si>
  <si>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</si>
  <si>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</si>
  <si>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</si>
  <si>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</si>
  <si>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</si>
  <si>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</si>
  <si>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</si>
  <si>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</si>
  <si>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</si>
  <si>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</si>
  <si>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</si>
  <si>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</si>
  <si>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</si>
  <si>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</si>
  <si>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</si>
  <si>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</si>
  <si>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</si>
  <si>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</si>
  <si>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</si>
  <si>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</si>
  <si>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</si>
  <si>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</si>
  <si>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</si>
  <si>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</si>
  <si>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</si>
  <si>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</si>
  <si>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</si>
  <si>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</si>
  <si>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</si>
  <si>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</si>
  <si>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</si>
  <si>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</si>
  <si>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</si>
  <si>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</si>
  <si>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</si>
  <si>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</si>
  <si>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</si>
  <si>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</si>
  <si>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</si>
  <si>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</si>
  <si>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</si>
  <si>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</si>
  <si>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</si>
  <si>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</si>
  <si>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</si>
  <si>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</si>
  <si>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</si>
  <si>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</si>
  <si>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</si>
  <si>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</si>
  <si>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</si>
  <si>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</si>
  <si>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</si>
  <si>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</si>
  <si>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</si>
  <si>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</si>
  <si>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</si>
  <si>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</si>
  <si>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</si>
  <si>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</si>
  <si>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</si>
  <si>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</si>
  <si>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</si>
  <si>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</si>
  <si>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</si>
  <si>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</si>
  <si>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</si>
  <si>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</si>
  <si>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</si>
  <si>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</si>
  <si>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</si>
  <si>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</si>
  <si>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</si>
  <si>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</si>
  <si>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</si>
  <si>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</si>
  <si>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</si>
  <si>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</si>
  <si>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</si>
  <si>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</si>
  <si>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</si>
  <si>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</si>
  <si>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</si>
  <si>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</si>
  <si>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</si>
  <si>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</si>
  <si>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</si>
  <si>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</si>
  <si>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</si>
  <si>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</si>
  <si>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</si>
  <si>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</si>
  <si>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</si>
  <si>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</si>
  <si>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</si>
  <si>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</si>
  <si>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</si>
  <si>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</si>
  <si>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</si>
  <si>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</si>
  <si>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</si>
  <si>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</si>
  <si>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</si>
  <si>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</si>
  <si>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</si>
  <si>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</si>
  <si>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</si>
  <si>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</si>
  <si>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</si>
  <si>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</si>
  <si>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</si>
  <si>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</si>
  <si>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</si>
  <si>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</si>
  <si>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</si>
  <si>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</si>
  <si>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</si>
  <si>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</si>
  <si>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</si>
  <si>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</si>
  <si>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</si>
  <si>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</si>
  <si>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</si>
  <si>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</si>
  <si>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</si>
  <si>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</si>
  <si>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</si>
  <si>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</si>
  <si>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</si>
  <si>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</si>
  <si>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</si>
  <si>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</si>
  <si>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</si>
  <si>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</si>
  <si>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</si>
  <si>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</si>
  <si>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</si>
  <si>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</si>
  <si>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</si>
  <si>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</si>
  <si>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</si>
  <si>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</si>
  <si>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</si>
  <si>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</si>
  <si>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</si>
  <si>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</si>
  <si>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</si>
  <si>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</si>
  <si>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</si>
  <si>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</si>
  <si>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</si>
  <si>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</si>
  <si>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</si>
  <si>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</si>
  <si>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</si>
  <si>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</si>
  <si>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</si>
  <si>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</si>
  <si>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</si>
  <si>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</si>
  <si>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</si>
  <si>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</si>
  <si>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</si>
  <si>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</si>
  <si>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</si>
  <si>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</si>
  <si>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</si>
  <si>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</si>
  <si>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</si>
  <si>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</si>
  <si>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</si>
  <si>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</si>
  <si>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</si>
  <si>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</si>
  <si>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</si>
  <si>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</si>
  <si>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</si>
  <si>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</si>
  <si>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</si>
  <si>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</si>
  <si>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</si>
  <si>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</si>
  <si>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</si>
  <si>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</si>
  <si>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</si>
  <si>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</si>
  <si>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</si>
  <si>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</si>
  <si>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</si>
  <si>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</si>
  <si>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</si>
  <si>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</si>
  <si>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</si>
  <si>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</si>
  <si>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</si>
  <si>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</si>
  <si>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</si>
  <si>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</si>
  <si>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</si>
  <si>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</si>
  <si>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</si>
  <si>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</si>
  <si>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</si>
  <si>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</si>
  <si>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</si>
  <si>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</si>
  <si>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</si>
  <si>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</si>
  <si>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</si>
  <si>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</si>
  <si>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</si>
  <si>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</si>
  <si>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</si>
  <si>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</si>
  <si>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</si>
  <si>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</si>
  <si>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</si>
  <si>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</si>
  <si>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</si>
  <si>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</si>
  <si>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</si>
  <si>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</si>
  <si>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</si>
  <si>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</si>
  <si>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</si>
  <si>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</si>
  <si>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</si>
  <si>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</si>
  <si>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</si>
  <si>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</si>
  <si>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</si>
  <si>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</si>
  <si>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</si>
  <si>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</si>
  <si>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</si>
  <si>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</si>
  <si>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</si>
  <si>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</si>
  <si>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</si>
  <si>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</si>
  <si>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</si>
  <si>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</si>
  <si>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</si>
  <si>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</si>
  <si>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</si>
  <si>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</si>
  <si>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</si>
  <si>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</si>
  <si>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</si>
  <si>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</si>
  <si>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</si>
  <si>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</si>
  <si>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</si>
  <si>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</si>
  <si>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</si>
  <si>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</si>
  <si>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</si>
  <si>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</si>
  <si>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</si>
  <si>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</si>
  <si>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</si>
  <si>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</si>
  <si>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</si>
  <si>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</si>
  <si>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</si>
  <si>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</si>
  <si>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</si>
  <si>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</si>
  <si>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</si>
  <si>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</si>
  <si>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</si>
  <si>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</si>
  <si>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</si>
  <si>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</si>
  <si>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</si>
  <si>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</si>
  <si>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</si>
  <si>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</si>
  <si>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</si>
  <si>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</si>
  <si>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</si>
  <si>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</si>
  <si>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</si>
  <si>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</si>
  <si>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</si>
  <si>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</si>
  <si>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</si>
  <si>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</si>
  <si>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</si>
  <si>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</si>
  <si>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</si>
  <si>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</si>
  <si>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</si>
  <si>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</si>
  <si>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</si>
  <si>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</si>
  <si>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</si>
  <si>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</si>
  <si>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</si>
  <si>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</si>
  <si>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</si>
  <si>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</si>
  <si>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</si>
  <si>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</si>
  <si>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</si>
  <si>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</si>
  <si>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</si>
  <si>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</si>
  <si>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</si>
  <si>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</si>
  <si>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</si>
  <si>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</si>
  <si>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</si>
  <si>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</si>
  <si>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</si>
  <si>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</si>
  <si>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</si>
  <si>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</si>
  <si>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</si>
  <si>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</si>
  <si>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</si>
  <si>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</si>
  <si>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</si>
  <si>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</si>
  <si>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</si>
  <si>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</si>
  <si>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</si>
  <si>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</si>
  <si>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</si>
  <si>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</si>
  <si>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</si>
  <si>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</si>
  <si>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</si>
  <si>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</si>
  <si>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</si>
  <si>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</si>
  <si>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</si>
  <si>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</si>
  <si>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</si>
  <si>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</si>
  <si>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</si>
  <si>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</si>
  <si>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</si>
  <si>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</si>
  <si>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</si>
  <si>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</si>
  <si>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</si>
  <si>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</si>
  <si>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</si>
  <si>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</si>
  <si>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</si>
  <si>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</si>
  <si>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</si>
  <si>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</si>
  <si>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</si>
  <si>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</si>
  <si>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</si>
  <si>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</si>
  <si>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</si>
  <si>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</si>
  <si>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</si>
  <si>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</si>
  <si>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</si>
  <si>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</si>
  <si>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</si>
  <si>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</si>
  <si>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</si>
  <si>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</si>
  <si>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</si>
  <si>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</si>
  <si>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</si>
  <si>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</si>
  <si>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</si>
  <si>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</si>
  <si>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</si>
  <si>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</si>
  <si>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</si>
  <si>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</si>
  <si>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</si>
  <si>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</si>
  <si>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</si>
  <si>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</si>
  <si>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</si>
  <si>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</si>
  <si>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</si>
  <si>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</si>
  <si>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</si>
  <si>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</si>
  <si>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</si>
  <si>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</si>
  <si>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</si>
  <si>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</si>
  <si>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</si>
  <si>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</si>
  <si>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</si>
  <si>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</si>
  <si>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</si>
  <si>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</si>
  <si>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</si>
  <si>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</si>
  <si>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</si>
  <si>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</si>
  <si>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</si>
  <si>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</si>
  <si>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</si>
  <si>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</si>
  <si>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</si>
  <si>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</si>
  <si>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</si>
  <si>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</si>
  <si>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</si>
  <si>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</si>
  <si>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</si>
  <si>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</si>
  <si>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</si>
  <si>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</si>
  <si>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</si>
  <si>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</si>
  <si>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</si>
  <si>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</si>
  <si>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</si>
  <si>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</si>
  <si>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</si>
  <si>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</si>
  <si>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</si>
  <si>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</si>
  <si>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</si>
  <si>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</si>
  <si>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</si>
  <si>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</si>
  <si>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</si>
  <si>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</si>
  <si>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</si>
  <si>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</si>
  <si>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</si>
  <si>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</si>
  <si>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</si>
  <si>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</si>
  <si>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</si>
  <si>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</si>
  <si>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</si>
  <si>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</si>
  <si>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</si>
  <si>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</si>
  <si>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</si>
  <si>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</si>
  <si>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</si>
  <si>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</si>
  <si>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</si>
  <si>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</si>
  <si>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</si>
  <si>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</si>
  <si>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</si>
  <si>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</si>
  <si>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</si>
  <si>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</si>
  <si>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</si>
  <si>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</si>
  <si>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</si>
  <si>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</si>
  <si>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</si>
  <si>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</si>
  <si>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</si>
  <si>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</si>
  <si>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</si>
  <si>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</si>
  <si>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</si>
  <si>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</si>
  <si>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</si>
  <si>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</si>
  <si>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</si>
  <si>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</si>
  <si>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</si>
  <si>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</si>
  <si>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</si>
  <si>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</si>
  <si>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</si>
  <si>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</si>
  <si>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</si>
  <si>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</si>
  <si>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</si>
  <si>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</si>
  <si>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</si>
  <si>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</si>
  <si>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</si>
  <si>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</si>
  <si>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</si>
  <si>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</si>
  <si>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</si>
  <si>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</si>
  <si>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</si>
  <si>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</si>
  <si>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</si>
  <si>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</si>
  <si>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</si>
  <si>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</si>
  <si>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</si>
  <si>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</si>
  <si>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</si>
  <si>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</si>
  <si>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</si>
  <si>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</si>
  <si>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</si>
  <si>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</si>
  <si>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</si>
  <si>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</si>
  <si>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</si>
  <si>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</si>
  <si>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</si>
  <si>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</si>
  <si>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</si>
  <si>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</si>
  <si>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</si>
  <si>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</si>
  <si>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</si>
  <si>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</si>
  <si>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</si>
  <si>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</si>
  <si>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</si>
  <si>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</si>
  <si>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</si>
  <si>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</si>
  <si>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</si>
  <si>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</si>
  <si>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</si>
  <si>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</si>
  <si>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</si>
  <si>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</si>
  <si>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</si>
  <si>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</si>
  <si>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</si>
  <si>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</si>
  <si>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</si>
  <si>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</si>
  <si>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</si>
  <si>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</si>
  <si>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</si>
  <si>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</si>
  <si>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</si>
  <si>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</si>
  <si>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</si>
  <si>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</si>
  <si>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</si>
  <si>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</si>
  <si>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</si>
  <si>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</si>
  <si>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</si>
  <si>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</si>
  <si>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</si>
  <si>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</si>
  <si>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</si>
  <si>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</si>
  <si>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</si>
  <si>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</si>
  <si>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</si>
  <si>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</si>
  <si>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</si>
  <si>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</si>
  <si>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</si>
  <si>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</si>
  <si>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</si>
  <si>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</si>
  <si>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</si>
  <si>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</si>
  <si>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</si>
  <si>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</si>
  <si>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</si>
  <si>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</si>
  <si>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</si>
  <si>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</si>
  <si>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</si>
  <si>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</si>
  <si>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</si>
  <si>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</si>
  <si>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</si>
  <si>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</si>
  <si>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</si>
  <si>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</si>
  <si>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</si>
  <si>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</si>
  <si>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</si>
  <si>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</si>
  <si>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</si>
  <si>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</si>
  <si>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</si>
  <si>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</si>
  <si>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</si>
  <si>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</si>
  <si>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</si>
  <si>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</si>
  <si>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</si>
  <si>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</si>
  <si>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</si>
  <si>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</si>
  <si>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</si>
  <si>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</si>
  <si>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</si>
  <si>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</si>
  <si>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</si>
  <si>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</si>
  <si>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</si>
  <si>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</si>
  <si>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</si>
  <si>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</si>
  <si>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</si>
  <si>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</si>
  <si>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</si>
  <si>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</si>
  <si>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</si>
  <si>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</si>
  <si>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</si>
  <si>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</si>
  <si>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</si>
  <si>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</si>
  <si>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</si>
  <si>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</si>
  <si>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</si>
  <si>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</si>
  <si>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</si>
  <si>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</si>
  <si>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</si>
  <si>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</si>
  <si>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</si>
  <si>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</si>
  <si>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</si>
  <si>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</si>
  <si>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</si>
  <si>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</si>
  <si>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</si>
  <si>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</si>
  <si>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</si>
  <si>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</si>
  <si>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</si>
  <si>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</si>
  <si>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</si>
  <si>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</si>
  <si>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</si>
  <si>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</si>
  <si>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</si>
  <si>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</si>
  <si>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</si>
  <si>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</si>
  <si>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</si>
  <si>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</si>
  <si>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</si>
  <si>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</si>
  <si>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</si>
  <si>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</si>
  <si>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</si>
  <si>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</si>
  <si>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</si>
  <si>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</si>
  <si>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</si>
  <si>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</si>
  <si>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</si>
  <si>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</si>
  <si>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</si>
  <si>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</si>
  <si>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</si>
  <si>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</si>
  <si>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</si>
  <si>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</si>
  <si>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</si>
  <si>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</si>
  <si>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</si>
  <si>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</si>
  <si>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</si>
  <si>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</si>
  <si>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</si>
  <si>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</si>
  <si>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</si>
  <si>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</si>
  <si>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</si>
  <si>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</si>
  <si>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</si>
  <si>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</si>
  <si>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</si>
  <si>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</si>
  <si>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</si>
  <si>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</si>
  <si>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</si>
  <si>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</si>
  <si>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</si>
  <si>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</si>
  <si>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</si>
  <si>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</si>
  <si>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</si>
  <si>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</si>
  <si>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</si>
  <si>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</si>
  <si>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</si>
  <si>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</si>
  <si>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</si>
  <si>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</si>
  <si>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</si>
  <si>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</si>
  <si>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</si>
  <si>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</si>
  <si>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</si>
  <si>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</si>
  <si>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</si>
  <si>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</si>
  <si>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</si>
  <si>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</si>
  <si>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</si>
  <si>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</si>
  <si>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</si>
  <si>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</si>
  <si>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</si>
  <si>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</si>
  <si>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</si>
  <si>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</si>
  <si>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</si>
  <si>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</si>
  <si>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</si>
  <si>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</si>
  <si>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</si>
  <si>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</si>
  <si>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</si>
  <si>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</si>
  <si>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</si>
  <si>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</si>
  <si>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</si>
  <si>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</si>
  <si>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</si>
  <si>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</si>
  <si>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</si>
  <si>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</si>
  <si>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</si>
  <si>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</si>
  <si>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</si>
  <si>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</si>
  <si>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</si>
  <si>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</si>
  <si>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</si>
  <si>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</si>
  <si>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</si>
  <si>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</si>
  <si>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</si>
  <si>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</si>
  <si>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</si>
  <si>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</si>
  <si>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</si>
  <si>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</si>
  <si>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</si>
  <si>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</si>
  <si>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</si>
  <si>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</si>
  <si>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</si>
  <si>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</si>
  <si>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</si>
  <si>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</si>
  <si>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</si>
  <si>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</si>
  <si>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</si>
  <si>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</si>
  <si>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</si>
  <si>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</si>
  <si>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</si>
  <si>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</si>
  <si>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</si>
  <si>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</si>
  <si>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</si>
  <si>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</si>
  <si>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</si>
  <si>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</si>
  <si>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</si>
  <si>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</si>
  <si>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</si>
  <si>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</si>
  <si>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</si>
  <si>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</si>
  <si>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</si>
  <si>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</si>
  <si>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</si>
  <si>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</si>
  <si>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</si>
  <si>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</si>
  <si>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</si>
  <si>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</si>
  <si>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</si>
  <si>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</si>
  <si>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</si>
  <si>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</si>
  <si>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</si>
  <si>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</si>
  <si>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</si>
  <si>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</si>
  <si>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</si>
  <si>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</si>
  <si>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</si>
  <si>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</si>
  <si>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</si>
  <si>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</si>
  <si>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</si>
  <si>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</si>
  <si>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</si>
  <si>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</si>
  <si>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</si>
  <si>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</si>
  <si>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</si>
  <si>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</si>
  <si>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</si>
  <si>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</si>
  <si>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</si>
  <si>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</si>
  <si>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</si>
  <si>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</si>
  <si>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</si>
  <si>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</si>
  <si>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</si>
  <si>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</si>
  <si>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</si>
  <si>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</si>
  <si>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</si>
  <si>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</si>
  <si>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</si>
  <si>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</si>
  <si>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</si>
  <si>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</si>
  <si>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</si>
  <si>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</si>
  <si>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</si>
  <si>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</si>
  <si>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</si>
  <si>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</si>
  <si>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</si>
  <si>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</si>
  <si>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</si>
  <si>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</si>
  <si>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</si>
  <si>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</si>
  <si>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</si>
  <si>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</si>
  <si>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</si>
  <si>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</si>
  <si>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</si>
  <si>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</si>
  <si>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</si>
  <si>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</si>
  <si>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</si>
  <si>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</si>
  <si>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</si>
  <si>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</si>
  <si>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</si>
  <si>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</si>
  <si>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</si>
  <si>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</si>
  <si>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</si>
  <si>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</si>
  <si>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</si>
  <si>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</si>
  <si>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</si>
  <si>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</si>
  <si>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</si>
  <si>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</si>
  <si>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</si>
  <si>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</si>
  <si>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</si>
  <si>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</si>
  <si>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</si>
  <si>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</si>
  <si>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</si>
  <si>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</si>
  <si>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</si>
  <si>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</si>
  <si>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</si>
  <si>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</si>
  <si>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</si>
  <si>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</si>
  <si>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</si>
  <si>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</si>
  <si>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</si>
  <si>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</si>
  <si>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</si>
  <si>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</si>
  <si>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</si>
  <si>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</si>
  <si>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</si>
  <si>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</si>
  <si>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</si>
  <si>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</si>
  <si>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</si>
  <si>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</si>
  <si>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</si>
  <si>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</si>
  <si>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</si>
  <si>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</si>
  <si>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</si>
  <si>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</si>
  <si>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</si>
  <si>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</si>
  <si>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</si>
  <si>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</si>
  <si>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</si>
  <si>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</si>
  <si>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</si>
  <si>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</si>
  <si>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</si>
  <si>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</si>
  <si>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</si>
  <si>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</si>
  <si>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</si>
  <si>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</si>
  <si>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</si>
  <si>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</si>
  <si>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</si>
  <si>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</si>
  <si>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</si>
  <si>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</si>
  <si>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</si>
  <si>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</si>
  <si>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</si>
  <si>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</si>
  <si>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</si>
  <si>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</si>
  <si>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</si>
  <si>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</si>
  <si>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</si>
  <si>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</si>
  <si>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</si>
  <si>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</si>
  <si>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</si>
  <si>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</si>
  <si>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</si>
  <si>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</si>
  <si>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</si>
  <si>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</si>
  <si>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</si>
  <si>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</si>
  <si>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</si>
  <si>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</si>
  <si>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</si>
  <si>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</si>
  <si>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</si>
  <si>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</si>
  <si>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</si>
  <si>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</si>
  <si>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</si>
  <si>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</si>
  <si>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</si>
  <si>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</si>
  <si>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</si>
  <si>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</si>
  <si>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</si>
  <si>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</si>
  <si>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</si>
  <si>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</si>
  <si>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</si>
  <si>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</si>
  <si>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</si>
  <si>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</si>
  <si>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</si>
  <si>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</si>
  <si>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</si>
  <si>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</si>
  <si>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</si>
  <si>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</si>
  <si>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</si>
  <si>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</si>
  <si>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</si>
  <si>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</si>
  <si>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</si>
  <si>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</si>
  <si>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</si>
  <si>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</si>
  <si>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</si>
  <si>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</si>
  <si>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</si>
  <si>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</si>
  <si>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</si>
  <si>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</si>
  <si>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</si>
  <si>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</si>
  <si>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</si>
  <si>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</si>
  <si>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</si>
  <si>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</si>
  <si>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</si>
  <si>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</si>
  <si>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</si>
  <si>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</si>
  <si>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</si>
  <si>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</si>
  <si>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</si>
  <si>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</si>
  <si>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</si>
  <si>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</si>
  <si>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</si>
  <si>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</si>
  <si>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</si>
  <si>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</si>
  <si>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</si>
  <si>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</si>
  <si>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</si>
  <si>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</si>
  <si>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</si>
  <si>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</si>
  <si>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</si>
  <si>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</si>
  <si>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</si>
  <si>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</si>
  <si>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</si>
  <si>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</si>
  <si>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</si>
  <si>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</si>
  <si>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</si>
  <si>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</si>
  <si>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</si>
  <si>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</si>
  <si>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</si>
  <si>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</si>
  <si>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</si>
  <si>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</si>
  <si>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</si>
  <si>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</si>
  <si>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</si>
  <si>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</si>
  <si>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</si>
  <si>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</si>
  <si>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</si>
  <si>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</si>
  <si>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</si>
  <si>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</si>
  <si>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</si>
  <si>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</si>
  <si>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</si>
  <si>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</si>
  <si>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</si>
  <si>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</si>
  <si>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</si>
  <si>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</si>
  <si>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</si>
  <si>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</si>
  <si>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</si>
  <si>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</si>
  <si>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</si>
  <si>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</si>
  <si>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</si>
  <si>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</si>
  <si>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</si>
  <si>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</si>
  <si>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</si>
  <si>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</si>
  <si>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</si>
  <si>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</si>
  <si>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</si>
  <si>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</si>
  <si>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</si>
  <si>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</si>
  <si>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</si>
  <si>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</si>
  <si>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</si>
  <si>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</si>
  <si>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</si>
  <si>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</si>
  <si>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</si>
  <si>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</si>
  <si>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</si>
  <si>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</si>
  <si>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</si>
  <si>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</si>
  <si>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</si>
  <si>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</si>
  <si>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</si>
  <si>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</si>
  <si>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</si>
  <si>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</si>
  <si>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</si>
  <si>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</si>
  <si>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</si>
  <si>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</si>
  <si>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</si>
  <si>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</si>
  <si>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</si>
  <si>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</si>
  <si>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</si>
  <si>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</si>
  <si>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</si>
  <si>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</si>
  <si>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</si>
  <si>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</si>
  <si>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</si>
  <si>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</si>
  <si>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</si>
  <si>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</si>
  <si>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</si>
  <si>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</si>
  <si>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</si>
  <si>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</si>
  <si>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</si>
  <si>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</si>
  <si>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</si>
  <si>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</si>
  <si>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</si>
  <si>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</si>
  <si>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</si>
  <si>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</si>
  <si>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</si>
  <si>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</si>
  <si>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</si>
  <si>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</si>
  <si>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</si>
  <si>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</si>
  <si>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</si>
  <si>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</si>
  <si>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</si>
  <si>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</si>
  <si>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</si>
  <si>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</si>
  <si>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</si>
  <si>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</si>
  <si>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</si>
  <si>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</si>
  <si>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</si>
  <si>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</si>
  <si>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</si>
  <si>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</si>
  <si>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</si>
  <si>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</si>
  <si>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</si>
  <si>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</si>
  <si>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</si>
  <si>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</si>
  <si>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</si>
  <si>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</si>
  <si>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</si>
  <si>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</si>
  <si>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</si>
  <si>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</si>
  <si>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</si>
  <si>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</si>
  <si>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</si>
  <si>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</si>
  <si>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</si>
  <si>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</si>
  <si>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</si>
  <si>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</si>
  <si>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</si>
  <si>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</si>
  <si>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</si>
  <si>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</si>
  <si>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</si>
  <si>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</si>
  <si>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</si>
  <si>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</si>
  <si>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</si>
  <si>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</si>
  <si>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</si>
  <si>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</si>
  <si>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</si>
  <si>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</si>
  <si>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</si>
  <si>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</si>
  <si>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</si>
  <si>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</si>
  <si>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</si>
  <si>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</si>
  <si>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</si>
  <si>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</si>
  <si>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</si>
  <si>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</si>
  <si>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</si>
  <si>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</si>
  <si>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</si>
  <si>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</si>
  <si>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</si>
  <si>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</si>
  <si>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</si>
  <si>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</si>
  <si>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</si>
  <si>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</si>
  <si>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</si>
  <si>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</si>
  <si>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</si>
  <si>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</si>
  <si>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</si>
  <si>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</si>
  <si>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</si>
  <si>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</si>
  <si>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</si>
  <si>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</si>
  <si>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</si>
  <si>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</si>
  <si>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</si>
  <si>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</si>
  <si>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</si>
  <si>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</si>
  <si>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</si>
  <si>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</si>
  <si>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</si>
  <si>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</si>
  <si>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</si>
  <si>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</si>
  <si>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</si>
  <si>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</si>
  <si>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</si>
  <si>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</si>
  <si>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</si>
  <si>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</si>
  <si>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</si>
  <si>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</si>
  <si>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</si>
  <si>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</si>
  <si>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</si>
  <si>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</si>
  <si>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</si>
  <si>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</si>
  <si>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</si>
  <si>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</si>
  <si>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</si>
  <si>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</si>
  <si>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</si>
  <si>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</si>
  <si>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</si>
  <si>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</si>
  <si>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</si>
  <si>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</si>
  <si>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</si>
  <si>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</si>
  <si>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</si>
  <si>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</si>
  <si>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</si>
  <si>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</si>
  <si>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</si>
  <si>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</si>
  <si>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</si>
  <si>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</si>
  <si>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</si>
  <si>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</si>
  <si>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</si>
  <si>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</si>
  <si>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</si>
  <si>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</si>
  <si>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</si>
  <si>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</si>
  <si>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</si>
  <si>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</si>
  <si>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</si>
  <si>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</si>
  <si>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</si>
  <si>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</si>
  <si>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</si>
  <si>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</si>
  <si>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</si>
  <si>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</si>
  <si>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</si>
  <si>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</si>
  <si>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</si>
  <si>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</si>
  <si>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</si>
  <si>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</si>
  <si>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</si>
  <si>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</si>
  <si>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</si>
  <si>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</si>
  <si>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</si>
  <si>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</si>
  <si>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</si>
  <si>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</si>
  <si>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</si>
  <si>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</si>
  <si>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</si>
  <si>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</si>
  <si>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</si>
  <si>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</si>
  <si>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</si>
  <si>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</si>
  <si>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</si>
  <si>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</si>
  <si>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</si>
  <si>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</si>
  <si>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</si>
  <si>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</si>
  <si>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</si>
  <si>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</si>
  <si>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</si>
  <si>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</si>
  <si>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</si>
  <si>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</si>
  <si>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</si>
  <si>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</si>
  <si>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</si>
  <si>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</si>
  <si>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</si>
  <si>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</si>
  <si>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</si>
  <si>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</si>
  <si>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</si>
  <si>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</si>
  <si>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</si>
  <si>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</si>
  <si>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</si>
  <si>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</si>
  <si>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</si>
  <si>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</si>
  <si>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</si>
  <si>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</si>
  <si>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</si>
  <si>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</si>
  <si>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</si>
  <si>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</si>
  <si>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</si>
  <si>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</si>
  <si>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</si>
  <si>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</si>
  <si>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</si>
  <si>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</si>
  <si>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</si>
  <si>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</si>
  <si>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</si>
  <si>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</si>
  <si>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</si>
  <si>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</si>
  <si>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</si>
  <si>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</si>
  <si>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</si>
  <si>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</si>
  <si>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</si>
  <si>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</si>
  <si>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</si>
  <si>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</si>
  <si>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</si>
  <si>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</si>
  <si>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</si>
  <si>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</si>
  <si>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</si>
  <si>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</si>
  <si>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</si>
  <si>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</si>
  <si>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</si>
  <si>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</si>
  <si>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</si>
  <si>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</si>
  <si>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</si>
  <si>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</si>
  <si>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</si>
  <si>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</si>
  <si>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</si>
  <si>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</si>
  <si>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</si>
  <si>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</si>
  <si>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</si>
  <si>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</si>
  <si>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</si>
  <si>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</si>
  <si>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</si>
  <si>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</si>
  <si>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</si>
  <si>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</si>
  <si>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</si>
  <si>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</si>
  <si>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</si>
  <si>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</si>
  <si>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</si>
  <si>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</si>
  <si>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</si>
  <si>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</si>
  <si>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</si>
  <si>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</si>
  <si>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</si>
  <si>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</si>
  <si>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</si>
  <si>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</si>
  <si>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</si>
  <si>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</si>
  <si>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</si>
  <si>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</si>
  <si>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</si>
  <si>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</si>
  <si>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</si>
  <si>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</si>
  <si>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</si>
  <si>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</si>
  <si>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</si>
  <si>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</si>
  <si>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</si>
  <si>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</si>
  <si>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</si>
  <si>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</si>
  <si>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</si>
  <si>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</si>
  <si>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</si>
  <si>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</si>
  <si>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</si>
  <si>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</si>
  <si>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</si>
  <si>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</si>
  <si>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</si>
  <si>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</si>
  <si>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</si>
  <si>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</si>
  <si>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</si>
  <si>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</si>
  <si>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</si>
  <si>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</si>
  <si>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</si>
  <si>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</si>
  <si>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</si>
  <si>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</si>
  <si>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</si>
  <si>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</si>
  <si>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</si>
  <si>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</si>
  <si>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</si>
  <si>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</si>
  <si>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</si>
  <si>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</si>
  <si>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</si>
  <si>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</si>
  <si>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</si>
  <si>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</si>
  <si>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</si>
  <si>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</si>
  <si>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</si>
  <si>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</si>
  <si>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</si>
  <si>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</si>
  <si>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</si>
  <si>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</si>
  <si>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</si>
  <si>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</si>
  <si>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</si>
  <si>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</si>
  <si>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</si>
  <si>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</si>
  <si>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</si>
  <si>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</si>
  <si>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</si>
  <si>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</si>
  <si>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</si>
  <si>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</si>
  <si>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</si>
  <si>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</si>
  <si>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</si>
  <si>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</si>
  <si>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</si>
  <si>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</si>
  <si>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</si>
  <si>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</si>
  <si>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</si>
  <si>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</si>
  <si>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</si>
  <si>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</si>
  <si>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</si>
  <si>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</si>
  <si>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</si>
  <si>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</si>
  <si>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</si>
  <si>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</si>
  <si>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</si>
  <si>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</si>
  <si>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</si>
  <si>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</si>
  <si>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</si>
  <si>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</si>
  <si>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</si>
  <si>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</si>
  <si>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</si>
  <si>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</si>
  <si>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</si>
  <si>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</si>
  <si>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</si>
  <si>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</si>
  <si>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</si>
  <si>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</si>
  <si>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</si>
  <si>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</si>
  <si>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</si>
  <si>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</si>
  <si>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</si>
  <si>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</si>
  <si>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</si>
  <si>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</si>
  <si>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</si>
  <si>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</si>
  <si>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</si>
  <si>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</si>
  <si>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</si>
  <si>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</si>
  <si>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</si>
  <si>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</si>
  <si>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</si>
  <si>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</si>
  <si>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</si>
  <si>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</si>
  <si>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</si>
  <si>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</si>
  <si>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</si>
  <si>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</si>
  <si>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</si>
  <si>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</si>
  <si>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</si>
  <si>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</si>
  <si>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</si>
  <si>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</si>
  <si>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</si>
  <si>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</si>
  <si>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</si>
  <si>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</si>
  <si>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</si>
  <si>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</si>
  <si>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</si>
  <si>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</si>
  <si>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</si>
  <si>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</si>
  <si>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</si>
  <si>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</si>
  <si>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</si>
  <si>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</si>
  <si>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</si>
  <si>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</si>
  <si>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</si>
  <si>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</si>
  <si>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</si>
  <si>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</si>
  <si>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</si>
  <si>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</si>
  <si>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</si>
  <si>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</si>
  <si>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</si>
  <si>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</si>
  <si>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</si>
  <si>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</si>
  <si>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</si>
  <si>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</si>
  <si>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</si>
  <si>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</si>
  <si>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</si>
  <si>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</si>
  <si>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</si>
  <si>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</si>
  <si>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</si>
  <si>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</si>
  <si>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</si>
  <si>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</si>
  <si>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</si>
  <si>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</si>
  <si>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</si>
  <si>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</si>
  <si>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</si>
  <si>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</si>
  <si>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</si>
  <si>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</si>
  <si>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</si>
  <si>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</si>
  <si>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</si>
  <si>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</si>
  <si>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</si>
  <si>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</si>
  <si>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</si>
  <si>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</si>
  <si>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</si>
  <si>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</si>
  <si>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</si>
  <si>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</si>
  <si>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</si>
  <si>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</si>
  <si>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</si>
  <si>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</si>
  <si>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</si>
  <si>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</si>
  <si>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</si>
  <si>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</si>
  <si>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</si>
  <si>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</si>
  <si>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</si>
  <si>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</si>
  <si>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</si>
  <si>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</si>
  <si>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</si>
  <si>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</si>
  <si>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</si>
  <si>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</si>
  <si>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</si>
  <si>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</si>
  <si>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</si>
  <si>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</si>
  <si>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</si>
  <si>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</si>
  <si>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</si>
  <si>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</si>
  <si>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</si>
  <si>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</si>
  <si>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</si>
  <si>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</si>
  <si>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</si>
  <si>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</si>
  <si>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</si>
  <si>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</si>
  <si>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</si>
  <si>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</si>
  <si>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</si>
  <si>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</si>
  <si>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</si>
  <si>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</si>
  <si>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</si>
  <si>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</si>
  <si>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</si>
  <si>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</si>
  <si>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</si>
  <si>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</si>
  <si>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</si>
  <si>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</si>
  <si>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</si>
  <si>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</si>
  <si>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</si>
  <si>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</si>
  <si>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</si>
  <si>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</si>
  <si>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</si>
  <si>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</si>
  <si>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</si>
  <si>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</si>
  <si>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</si>
  <si>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</si>
  <si>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</si>
  <si>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</si>
  <si>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</si>
  <si>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</si>
  <si>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</si>
  <si>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</si>
  <si>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</si>
  <si>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</si>
  <si>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</si>
  <si>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</si>
  <si>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</si>
  <si>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</si>
  <si>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</si>
  <si>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</si>
  <si>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</si>
  <si>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</si>
  <si>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</si>
  <si>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</si>
  <si>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</si>
  <si>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</si>
  <si>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</si>
  <si>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</si>
  <si>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</si>
  <si>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</si>
  <si>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</si>
  <si>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</si>
  <si>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</si>
  <si>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</si>
  <si>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</si>
  <si>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</si>
  <si>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</si>
  <si>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</si>
  <si>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</si>
  <si>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</si>
  <si>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</si>
  <si>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</si>
  <si>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</si>
  <si>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</si>
  <si>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</si>
  <si>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</si>
  <si>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</si>
  <si>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</si>
  <si>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</si>
  <si>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</si>
  <si>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</si>
  <si>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</si>
  <si>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</si>
  <si>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</si>
  <si>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</si>
  <si>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</si>
  <si>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</si>
  <si>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</si>
  <si>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</si>
  <si>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</si>
  <si>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</si>
  <si>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</si>
  <si>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</si>
  <si>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</si>
  <si>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</si>
  <si>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</si>
  <si>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</si>
  <si>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</si>
  <si>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</si>
  <si>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</si>
  <si>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</si>
  <si>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</si>
  <si>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</si>
  <si>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</si>
  <si>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</si>
  <si>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</si>
  <si>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</si>
  <si>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</si>
  <si>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</si>
  <si>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</si>
  <si>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</si>
  <si>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</si>
  <si>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</si>
  <si>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</si>
  <si>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</si>
  <si>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</si>
  <si>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</si>
  <si>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</si>
  <si>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</si>
  <si>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</si>
  <si>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</si>
  <si>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</si>
  <si>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</si>
  <si>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</si>
  <si>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</si>
  <si>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</si>
  <si>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</si>
  <si>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</si>
  <si>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</si>
  <si>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</si>
  <si>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</si>
  <si>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</si>
  <si>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</si>
  <si>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</si>
  <si>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</si>
  <si>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</si>
  <si>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</si>
  <si>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</si>
  <si>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</si>
  <si>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</si>
  <si>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</si>
  <si>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</si>
  <si>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</si>
  <si>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</si>
  <si>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</si>
  <si>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</si>
  <si>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</si>
  <si>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</si>
  <si>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</si>
  <si>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</si>
  <si>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</si>
  <si>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</si>
  <si>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</si>
  <si>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</si>
  <si>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</si>
  <si>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</si>
  <si>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</si>
  <si>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</si>
  <si>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</si>
  <si>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</si>
  <si>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</si>
  <si>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</si>
  <si>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</si>
  <si>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</si>
  <si>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</si>
  <si>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</si>
  <si>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</si>
  <si>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</si>
  <si>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</si>
  <si>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</si>
  <si>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</si>
  <si>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</si>
  <si>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</si>
  <si>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</si>
  <si>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</si>
  <si>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</si>
  <si>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</si>
  <si>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</si>
  <si>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</si>
  <si>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</si>
  <si>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</si>
  <si>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</si>
  <si>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</si>
  <si>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</si>
  <si>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</si>
  <si>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</si>
  <si>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</si>
  <si>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</si>
  <si>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</si>
  <si>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</si>
  <si>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</si>
  <si>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</si>
  <si>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</si>
  <si>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</si>
  <si>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</si>
  <si>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</si>
  <si>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</si>
  <si>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</si>
  <si>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</si>
  <si>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</si>
  <si>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</si>
  <si>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</si>
  <si>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</si>
  <si>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</si>
  <si>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</si>
  <si>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</si>
  <si>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</si>
  <si>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</si>
  <si>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</si>
  <si>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</si>
  <si>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</si>
  <si>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</si>
  <si>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</si>
  <si>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</si>
  <si>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</si>
  <si>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</si>
  <si>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</si>
  <si>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</si>
  <si>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</si>
  <si>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</si>
  <si>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</si>
  <si>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</si>
  <si>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</si>
  <si>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</si>
  <si>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</si>
  <si>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</si>
  <si>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</si>
  <si>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</si>
  <si>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</si>
  <si>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</si>
  <si>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</si>
  <si>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</si>
  <si>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</si>
  <si>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</si>
  <si>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</si>
  <si>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</si>
  <si>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</si>
  <si>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</si>
  <si>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</si>
  <si>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</si>
  <si>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</si>
  <si>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</si>
  <si>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</si>
  <si>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</si>
  <si>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</si>
  <si>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</si>
  <si>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</si>
  <si>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</si>
  <si>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</si>
  <si>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</si>
  <si>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</si>
  <si>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</si>
  <si>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</si>
  <si>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</si>
  <si>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</si>
  <si>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</si>
  <si>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</si>
  <si>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</si>
  <si>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</si>
  <si>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</si>
  <si>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</si>
  <si>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</si>
  <si>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</si>
  <si>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</si>
  <si>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</si>
  <si>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</si>
  <si>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</si>
  <si>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</si>
  <si>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</si>
  <si>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</si>
  <si>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</si>
  <si>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</si>
  <si>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</si>
  <si>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</si>
  <si>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</si>
  <si>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</si>
  <si>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</si>
  <si>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</si>
  <si>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</si>
  <si>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</si>
  <si>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</si>
  <si>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</si>
  <si>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</si>
  <si>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</si>
  <si>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</si>
  <si>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</si>
  <si>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</si>
  <si>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</si>
  <si>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</si>
  <si>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</si>
  <si>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</si>
  <si>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</si>
  <si>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</si>
  <si>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</si>
  <si>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</si>
  <si>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</si>
  <si>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</si>
  <si>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</si>
  <si>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</si>
  <si>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</si>
  <si>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</si>
  <si>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</si>
  <si>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</si>
  <si>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</si>
  <si>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</si>
  <si>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</si>
  <si>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</si>
  <si>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</si>
  <si>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</si>
  <si>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</si>
  <si>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</si>
  <si>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</si>
  <si>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</si>
  <si>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</si>
  <si>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</si>
  <si>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</si>
  <si>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</si>
  <si>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</si>
  <si>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</si>
  <si>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</si>
  <si>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</si>
  <si>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</si>
  <si>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</si>
  <si>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</si>
  <si>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</si>
  <si>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</si>
  <si>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</si>
  <si>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</si>
  <si>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</si>
  <si>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</si>
  <si>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</si>
  <si>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</si>
  <si>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</si>
  <si>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</si>
  <si>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</si>
  <si>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</si>
  <si>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</si>
  <si>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</si>
  <si>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</si>
  <si>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</si>
  <si>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</si>
  <si>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</si>
  <si>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</si>
  <si>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</si>
  <si>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</si>
  <si>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</si>
  <si>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</si>
  <si>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</si>
  <si>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</si>
  <si>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</si>
  <si>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</si>
  <si>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</si>
  <si>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</si>
  <si>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</si>
  <si>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</si>
  <si>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</si>
  <si>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</si>
  <si>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</si>
  <si>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</si>
  <si>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</si>
  <si>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</si>
  <si>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</si>
  <si>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</si>
  <si>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</si>
  <si>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</si>
  <si>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</si>
  <si>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</si>
  <si>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</si>
  <si>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</si>
  <si>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</si>
  <si>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</si>
  <si>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</si>
  <si>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</si>
  <si>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</si>
  <si>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</si>
  <si>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</si>
  <si>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</si>
  <si>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</si>
  <si>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</si>
  <si>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</si>
  <si>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</si>
  <si>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</si>
  <si>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</si>
  <si>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</si>
  <si>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</si>
  <si>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</si>
  <si>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</si>
  <si>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</si>
  <si>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</si>
  <si>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</si>
  <si>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</si>
  <si>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</si>
  <si>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</si>
  <si>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</si>
  <si>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</si>
  <si>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</si>
  <si>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</si>
  <si>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</si>
  <si>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</si>
  <si>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</si>
  <si>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</si>
  <si>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</si>
  <si>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</si>
  <si>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</si>
  <si>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</si>
  <si>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</si>
  <si>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</si>
  <si>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</si>
  <si>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</si>
  <si>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</si>
  <si>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</si>
  <si>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</si>
  <si>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</si>
  <si>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</si>
  <si>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</si>
  <si>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</si>
  <si>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</si>
  <si>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</si>
  <si>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</si>
  <si>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</si>
  <si>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</si>
  <si>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</si>
  <si>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</si>
  <si>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</si>
  <si>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</si>
  <si>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</si>
  <si>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</si>
  <si>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</si>
  <si>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</si>
  <si>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</si>
  <si>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</si>
  <si>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</si>
  <si>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</si>
  <si>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</si>
  <si>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</si>
  <si>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</si>
  <si>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</si>
  <si>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</si>
  <si>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</si>
  <si>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</si>
  <si>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</si>
  <si>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</si>
  <si>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</si>
  <si>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</si>
  <si>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</si>
  <si>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</si>
  <si>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</si>
  <si>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</si>
  <si>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</si>
  <si>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</si>
  <si>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</si>
  <si>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</si>
  <si>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</si>
  <si>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</si>
  <si>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</si>
  <si>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</si>
  <si>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</si>
  <si>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</si>
  <si>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</si>
  <si>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</si>
  <si>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</si>
  <si>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</si>
  <si>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</si>
  <si>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</si>
  <si>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</si>
  <si>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</si>
  <si>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</si>
  <si>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</si>
  <si>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</si>
  <si>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</si>
  <si>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</si>
  <si>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</si>
  <si>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</si>
  <si>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</si>
  <si>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</si>
  <si>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</si>
  <si>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</si>
  <si>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</si>
  <si>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</si>
  <si>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</si>
  <si>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</si>
  <si>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</si>
  <si>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</si>
  <si>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</si>
  <si>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</si>
  <si>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</si>
  <si>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</si>
  <si>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</si>
  <si>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</si>
  <si>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</si>
  <si>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</si>
  <si>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</si>
  <si>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</si>
  <si>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</si>
  <si>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</si>
  <si>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</si>
  <si>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</si>
  <si>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</si>
  <si>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</si>
  <si>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</si>
  <si>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</si>
  <si>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</si>
  <si>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</si>
  <si>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</si>
  <si>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</si>
  <si>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</si>
  <si>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</si>
  <si>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</si>
  <si>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</si>
  <si>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</si>
  <si>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</si>
  <si>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</si>
  <si>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</si>
  <si>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</si>
  <si>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</si>
  <si>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</si>
  <si>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</si>
  <si>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</si>
  <si>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</si>
  <si>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</si>
  <si>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</si>
  <si>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</si>
  <si>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</si>
  <si>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</si>
  <si>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</si>
  <si>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</si>
  <si>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</si>
  <si>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</si>
  <si>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</si>
  <si>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</si>
  <si>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</si>
  <si>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</si>
  <si>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</si>
  <si>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</si>
  <si>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</si>
  <si>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</si>
  <si>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</si>
  <si>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</si>
  <si>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</si>
  <si>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</si>
  <si>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</si>
  <si>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</si>
  <si>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</si>
  <si>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</si>
  <si>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</si>
  <si>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</si>
  <si>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</si>
  <si>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</si>
  <si>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</si>
  <si>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</si>
  <si>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</si>
  <si>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</si>
  <si>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</si>
  <si>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</si>
  <si>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</si>
  <si>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</si>
  <si>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</si>
  <si>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</si>
  <si>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</si>
  <si>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</si>
  <si>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</si>
  <si>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</si>
  <si>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</si>
  <si>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</si>
  <si>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</si>
  <si>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</si>
  <si>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</si>
  <si>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</si>
  <si>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</si>
  <si>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</si>
  <si>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</si>
  <si>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</si>
  <si>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</si>
  <si>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</si>
  <si>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</si>
  <si>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</si>
  <si>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</si>
  <si>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</si>
  <si>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</si>
  <si>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</si>
  <si>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</si>
  <si>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</si>
  <si>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</si>
  <si>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</si>
  <si>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</si>
  <si>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</si>
  <si>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</si>
  <si>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</si>
  <si>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</si>
  <si>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</si>
  <si>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</si>
  <si>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</si>
  <si>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</si>
  <si>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</si>
  <si>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</si>
  <si>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</si>
  <si>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</si>
  <si>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</si>
  <si>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</si>
  <si>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</si>
  <si>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</si>
  <si>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</si>
  <si>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</si>
  <si>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</si>
  <si>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</si>
  <si>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</si>
  <si>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</si>
  <si>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</si>
  <si>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</si>
  <si>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</si>
  <si>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</si>
  <si>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</si>
  <si>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</si>
  <si>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</si>
  <si>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</si>
  <si>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</si>
  <si>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</si>
  <si>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</si>
  <si>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</si>
  <si>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</si>
  <si>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</si>
  <si>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</si>
  <si>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</si>
  <si>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</si>
  <si>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</si>
  <si>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</si>
  <si>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</si>
  <si>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</si>
  <si>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</si>
  <si>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</si>
  <si>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</si>
  <si>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</si>
  <si>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</si>
  <si>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</si>
  <si>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</si>
  <si>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</si>
  <si>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</si>
  <si>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</si>
  <si>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</si>
  <si>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</si>
  <si>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</si>
  <si>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</si>
  <si>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</si>
  <si>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</si>
  <si>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</si>
  <si>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</si>
  <si>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</si>
  <si>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</si>
  <si>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</si>
  <si>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</si>
  <si>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</si>
  <si>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</si>
  <si>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</si>
  <si>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</si>
  <si>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</si>
  <si>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</si>
  <si>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</si>
  <si>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</si>
  <si>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</si>
  <si>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</si>
  <si>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</si>
  <si>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</si>
  <si>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</si>
  <si>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</si>
  <si>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</si>
  <si>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</si>
  <si>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</si>
  <si>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</si>
  <si>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</si>
  <si>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</si>
  <si>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</si>
  <si>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</si>
  <si>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</si>
  <si>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</si>
  <si>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</si>
  <si>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</si>
  <si>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</si>
  <si>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</si>
  <si>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</si>
  <si>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</si>
  <si>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</si>
  <si>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</si>
  <si>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</si>
  <si>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</si>
  <si>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</si>
  <si>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</si>
  <si>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</si>
  <si>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</si>
  <si>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</si>
  <si>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</si>
  <si>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</si>
  <si>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</si>
  <si>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</si>
  <si>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</si>
  <si>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</si>
  <si>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</si>
  <si>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</si>
  <si>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</si>
  <si>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</si>
  <si>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</si>
  <si>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</si>
  <si>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</si>
  <si>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</si>
  <si>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</si>
  <si>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</si>
  <si>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</si>
  <si>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</si>
  <si>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</si>
  <si>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</si>
  <si>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</si>
  <si>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</si>
  <si>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</si>
  <si>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</si>
  <si>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</si>
  <si>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</si>
  <si>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</si>
  <si>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</si>
  <si>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</si>
  <si>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</si>
  <si>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</si>
  <si>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</si>
  <si>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</si>
  <si>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</si>
  <si>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</si>
  <si>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</si>
  <si>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</si>
  <si>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</si>
  <si>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</si>
  <si>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</si>
  <si>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</si>
  <si>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</si>
  <si>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</si>
  <si>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</si>
  <si>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</si>
  <si>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</si>
  <si>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</si>
  <si>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</si>
  <si>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</si>
  <si>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</si>
  <si>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</si>
  <si>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</si>
  <si>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</si>
  <si>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</si>
  <si>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</si>
  <si>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</si>
  <si>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</si>
  <si>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</si>
  <si>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</si>
  <si>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</si>
  <si>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</si>
  <si>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</si>
  <si>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</si>
  <si>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</si>
  <si>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</si>
  <si>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</si>
  <si>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</si>
  <si>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</si>
  <si>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</si>
  <si>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</si>
  <si>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</si>
  <si>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</si>
  <si>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</si>
  <si>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</si>
  <si>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</si>
  <si>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</si>
  <si>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</si>
  <si>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</si>
  <si>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</si>
  <si>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</si>
  <si>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</si>
  <si>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</si>
  <si>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</si>
  <si>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</si>
  <si>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</si>
  <si>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</si>
  <si>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</si>
  <si>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</si>
  <si>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</si>
  <si>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</si>
  <si>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</si>
  <si>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</si>
  <si>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</si>
  <si>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</si>
  <si>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</si>
  <si>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</si>
  <si>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</si>
  <si>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</si>
  <si>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</si>
  <si>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</si>
  <si>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</si>
  <si>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</si>
  <si>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</si>
  <si>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</si>
  <si>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</si>
  <si>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</si>
  <si>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</si>
  <si>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</si>
  <si>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</si>
  <si>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</si>
  <si>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</si>
  <si>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</si>
  <si>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</si>
  <si>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</si>
  <si>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</si>
  <si>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</si>
  <si>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</si>
  <si>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</si>
  <si>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</si>
  <si>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</si>
  <si>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</si>
  <si>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</si>
  <si>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</si>
  <si>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</si>
  <si>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</si>
  <si>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</si>
  <si>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</si>
  <si>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</si>
  <si>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</si>
  <si>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</si>
  <si>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</si>
  <si>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</si>
  <si>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</si>
  <si>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</si>
  <si>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</si>
  <si>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</si>
  <si>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</si>
  <si>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</si>
  <si>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</si>
  <si>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</si>
  <si>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</si>
  <si>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</si>
  <si>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</si>
  <si>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</si>
  <si>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</si>
  <si>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</si>
  <si>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</si>
  <si>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</si>
  <si>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</si>
  <si>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</si>
  <si>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</si>
  <si>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</si>
  <si>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</si>
  <si>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</si>
  <si>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</si>
  <si>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</si>
  <si>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</si>
  <si>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</si>
  <si>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</si>
  <si>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</si>
  <si>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</si>
  <si>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</si>
  <si>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</si>
  <si>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</si>
  <si>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</si>
  <si>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</si>
  <si>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</si>
  <si>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</si>
  <si>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</si>
  <si>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</si>
  <si>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</si>
  <si>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</si>
  <si>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</si>
  <si>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</si>
  <si>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</si>
  <si>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</si>
  <si>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</si>
  <si>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</si>
  <si>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</si>
  <si>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</si>
  <si>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</si>
  <si>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</si>
  <si>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</si>
  <si>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</si>
  <si>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</si>
  <si>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</si>
  <si>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</si>
  <si>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</si>
  <si>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</si>
  <si>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</si>
  <si>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</si>
  <si>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</si>
  <si>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</si>
  <si>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</si>
  <si>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</si>
  <si>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</si>
  <si>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</si>
  <si>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</si>
  <si>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</si>
  <si>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</si>
  <si>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</si>
  <si>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</si>
  <si>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</si>
  <si>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</si>
  <si>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</si>
  <si>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</si>
  <si>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</si>
  <si>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</si>
  <si>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</si>
  <si>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</si>
  <si>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</si>
  <si>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</si>
  <si>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</si>
  <si>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</si>
  <si>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</si>
  <si>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</si>
  <si>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</si>
  <si>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</si>
  <si>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</si>
  <si>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</si>
  <si>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</si>
  <si>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</si>
  <si>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</si>
  <si>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</si>
  <si>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</si>
  <si>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</si>
  <si>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</si>
  <si>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</si>
  <si>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</si>
  <si>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</si>
  <si>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</si>
  <si>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</si>
  <si>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</si>
  <si>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</si>
  <si>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</si>
  <si>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</si>
  <si>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</si>
  <si>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</si>
  <si>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</si>
  <si>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</si>
  <si>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</si>
  <si>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</si>
  <si>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</si>
  <si>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</si>
  <si>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</si>
  <si>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</si>
  <si>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</si>
  <si>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</si>
  <si>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</si>
  <si>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</si>
  <si>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</si>
  <si>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</si>
  <si>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</si>
  <si>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</si>
  <si>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</si>
  <si>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</si>
  <si>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</si>
  <si>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</si>
  <si>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</si>
  <si>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</si>
  <si>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</si>
  <si>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</si>
  <si>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</si>
  <si>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</si>
  <si>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</si>
  <si>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</si>
  <si>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</si>
  <si>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</si>
  <si>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</si>
  <si>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</si>
  <si>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</si>
  <si>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</si>
  <si>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</si>
  <si>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</si>
  <si>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</si>
  <si>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</si>
  <si>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</si>
  <si>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</si>
  <si>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</si>
  <si>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</si>
  <si>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</si>
  <si>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</si>
  <si>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</si>
  <si>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</si>
  <si>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</si>
  <si>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</si>
  <si>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</si>
  <si>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</si>
  <si>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</si>
  <si>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</si>
  <si>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</si>
  <si>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</si>
  <si>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</si>
  <si>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</si>
  <si>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</si>
  <si>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</si>
  <si>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</si>
  <si>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</si>
  <si>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</si>
  <si>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</si>
  <si>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</si>
  <si>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</si>
  <si>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</si>
  <si>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</si>
  <si>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</si>
  <si>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</si>
  <si>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</si>
  <si>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</si>
  <si>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</si>
  <si>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</si>
  <si>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</si>
  <si>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</si>
  <si>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</si>
  <si>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</si>
  <si>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</si>
  <si>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</si>
  <si>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</si>
  <si>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</si>
  <si>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</si>
  <si>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</si>
  <si>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</si>
  <si>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</si>
  <si>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</si>
  <si>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</si>
  <si>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</si>
  <si>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</si>
  <si>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</si>
  <si>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</si>
  <si>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</si>
  <si>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</si>
  <si>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</si>
  <si>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</si>
  <si>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</si>
  <si>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</si>
  <si>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</si>
  <si>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</si>
  <si>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</si>
  <si>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</si>
  <si>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</si>
  <si>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</si>
  <si>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</si>
  <si>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</si>
  <si>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</si>
  <si>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</si>
  <si>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</si>
  <si>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</si>
  <si>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</si>
  <si>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</si>
  <si>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</si>
  <si>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</si>
  <si>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</si>
  <si>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</si>
  <si>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</si>
  <si>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</si>
  <si>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</si>
  <si>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</si>
  <si>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</si>
  <si>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</si>
  <si>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</si>
  <si>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</si>
  <si>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</si>
  <si>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</si>
  <si>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</si>
  <si>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</si>
  <si>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</si>
  <si>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</si>
  <si>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</si>
  <si>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</si>
  <si>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</si>
  <si>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</si>
  <si>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</si>
  <si>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</si>
  <si>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</si>
  <si>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</si>
  <si>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</si>
  <si>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</si>
  <si>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</si>
  <si>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</si>
  <si>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</si>
  <si>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</si>
  <si>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</si>
  <si>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</si>
  <si>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</si>
  <si>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</si>
  <si>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</si>
  <si>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</si>
  <si>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</si>
  <si>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</si>
  <si>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</si>
  <si>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</si>
  <si>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</si>
  <si>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</si>
  <si>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</si>
  <si>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</si>
  <si>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</si>
  <si>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</si>
  <si>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</si>
  <si>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</si>
  <si>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</si>
  <si>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</si>
  <si>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</si>
  <si>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</si>
  <si>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</si>
  <si>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</si>
  <si>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</si>
  <si>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</si>
  <si>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</si>
  <si>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</si>
  <si>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</si>
  <si>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</si>
  <si>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</si>
  <si>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</si>
  <si>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</si>
  <si>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</si>
  <si>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</si>
  <si>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</si>
  <si>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</si>
  <si>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</si>
  <si>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</si>
  <si>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</si>
  <si>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</si>
  <si>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</si>
  <si>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</si>
  <si>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</si>
  <si>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</si>
  <si>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</si>
  <si>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</si>
  <si>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</si>
  <si>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</si>
  <si>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</si>
  <si>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</si>
  <si>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</si>
  <si>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</si>
  <si>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</si>
  <si>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</si>
  <si>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</si>
  <si>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</si>
  <si>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</si>
  <si>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</si>
  <si>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</si>
  <si>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</si>
  <si>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</si>
  <si>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</si>
  <si>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</si>
  <si>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</si>
  <si>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</si>
  <si>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</si>
  <si>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</si>
  <si>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</si>
  <si>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</si>
  <si>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</si>
  <si>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</si>
  <si>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</si>
  <si>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</si>
  <si>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</si>
  <si>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</si>
  <si>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</si>
  <si>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</si>
  <si>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</si>
  <si>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</si>
  <si>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</si>
  <si>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</si>
  <si>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</si>
  <si>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</si>
  <si>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</si>
  <si>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</si>
  <si>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</si>
  <si>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</si>
  <si>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</si>
  <si>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</si>
  <si>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</si>
  <si>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</si>
  <si>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</si>
  <si>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</si>
  <si>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</si>
  <si>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</si>
  <si>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</si>
  <si>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</si>
  <si>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</si>
  <si>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</si>
  <si>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</si>
  <si>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</si>
  <si>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</si>
  <si>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</si>
  <si>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</si>
  <si>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</si>
  <si>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</si>
  <si>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</si>
  <si>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</si>
  <si>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</si>
  <si>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</si>
  <si>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</si>
  <si>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</si>
  <si>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</si>
  <si>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</si>
  <si>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</si>
  <si>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</si>
  <si>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</si>
  <si>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</si>
  <si>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</si>
  <si>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</si>
  <si>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</si>
  <si>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</si>
  <si>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</si>
  <si>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</si>
  <si>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</si>
  <si>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</si>
  <si>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</si>
  <si>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</si>
  <si>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</si>
  <si>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</si>
  <si>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</si>
  <si>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</si>
  <si>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</si>
  <si>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</si>
  <si>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</si>
  <si>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</si>
  <si>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</si>
  <si>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</si>
  <si>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</si>
  <si>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</si>
  <si>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</si>
  <si>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</si>
  <si>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</si>
  <si>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</si>
  <si>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</si>
  <si>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</si>
  <si>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</si>
  <si>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</si>
  <si>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</si>
  <si>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</si>
  <si>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</si>
  <si>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</si>
  <si>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</si>
  <si>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</si>
  <si>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</si>
  <si>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</si>
  <si>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</si>
  <si>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</si>
  <si>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</si>
  <si>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</si>
  <si>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</si>
  <si>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</si>
  <si>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</si>
  <si>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</si>
  <si>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</si>
  <si>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</si>
  <si>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</si>
  <si>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</si>
  <si>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</si>
  <si>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</si>
  <si>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</si>
  <si>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</si>
  <si>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</si>
  <si>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</si>
  <si>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</si>
  <si>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</si>
  <si>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</si>
  <si>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</si>
  <si>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</si>
  <si>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</si>
  <si>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</si>
  <si>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</si>
  <si>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</si>
  <si>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</si>
  <si>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</si>
  <si>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</si>
  <si>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</si>
  <si>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</si>
  <si>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</si>
  <si>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</si>
  <si>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</si>
  <si>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</si>
  <si>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</si>
  <si>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</si>
  <si>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</si>
  <si>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</si>
  <si>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</si>
  <si>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</si>
  <si>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</si>
  <si>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</si>
  <si>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</si>
  <si>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</si>
  <si>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</si>
  <si>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</si>
  <si>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</si>
  <si>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</si>
  <si>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</si>
  <si>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</si>
  <si>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</si>
  <si>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</si>
  <si>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</si>
  <si>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</si>
  <si>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</si>
  <si>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</si>
  <si>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</si>
  <si>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</si>
  <si>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</si>
  <si>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</si>
  <si>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</si>
  <si>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</si>
  <si>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</si>
  <si>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</si>
  <si>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</si>
  <si>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</si>
  <si>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</si>
  <si>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</si>
  <si>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</si>
  <si>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</si>
  <si>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</si>
  <si>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</si>
  <si>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</si>
  <si>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</si>
  <si>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</si>
  <si>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</si>
  <si>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</si>
  <si>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</si>
  <si>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</si>
  <si>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</si>
  <si>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</si>
  <si>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</si>
  <si>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</si>
  <si>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</si>
  <si>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</si>
  <si>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</si>
  <si>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</si>
  <si>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</si>
  <si>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</si>
  <si>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</si>
  <si>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</si>
  <si>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</si>
  <si>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</si>
  <si>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</si>
  <si>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</si>
  <si>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</si>
  <si>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</si>
  <si>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</si>
  <si>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</si>
  <si>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</si>
  <si>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</si>
  <si>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</si>
  <si>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</si>
  <si>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</si>
  <si>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</si>
  <si>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</si>
  <si>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</si>
  <si>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</si>
  <si>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</si>
  <si>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</si>
  <si>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</si>
  <si>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</si>
  <si>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</si>
  <si>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</si>
  <si>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</si>
  <si>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</si>
  <si>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</si>
  <si>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</si>
  <si>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</si>
  <si>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</si>
  <si>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</si>
  <si>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</si>
  <si>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</si>
  <si>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</si>
  <si>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</si>
  <si>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</si>
  <si>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</si>
  <si>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</si>
  <si>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</si>
  <si>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</si>
  <si>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</si>
  <si>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</si>
  <si>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</si>
  <si>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</si>
  <si>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</si>
  <si>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</si>
  <si>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</si>
  <si>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</si>
  <si>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</si>
  <si>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</si>
  <si>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</si>
  <si>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</si>
  <si>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</si>
  <si>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</si>
  <si>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</si>
  <si>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</si>
  <si>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</si>
  <si>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</si>
  <si>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</si>
  <si>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</si>
  <si>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</si>
  <si>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</si>
  <si>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</si>
  <si>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</si>
  <si>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</si>
  <si>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</si>
  <si>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</si>
  <si>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</si>
  <si>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</si>
  <si>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</si>
  <si>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</si>
  <si>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</si>
  <si>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</si>
  <si>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</si>
  <si>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</si>
  <si>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</si>
  <si>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</si>
  <si>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</si>
  <si>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</si>
  <si>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</si>
  <si>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</si>
  <si>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</si>
  <si>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</si>
  <si>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</si>
  <si>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</si>
  <si>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</si>
  <si>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</si>
  <si>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</si>
  <si>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</si>
  <si>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</si>
  <si>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</si>
  <si>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</si>
  <si>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</si>
  <si>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</si>
  <si>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</si>
  <si>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</si>
  <si>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</si>
  <si>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</si>
  <si>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</si>
  <si>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</si>
  <si>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</si>
  <si>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</si>
  <si>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</si>
  <si>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</si>
  <si>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</si>
  <si>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</si>
  <si>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</si>
  <si>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</si>
  <si>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</si>
  <si>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</si>
  <si>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</si>
  <si>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</si>
  <si>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</si>
  <si>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</si>
  <si>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</si>
  <si>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</si>
  <si>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</si>
  <si>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</si>
  <si>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</si>
  <si>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</si>
  <si>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</si>
  <si>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</si>
  <si>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</si>
  <si>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</si>
  <si>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</si>
  <si>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</si>
  <si>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</si>
  <si>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</si>
  <si>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</si>
  <si>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</si>
  <si>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</si>
  <si>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</si>
  <si>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</si>
  <si>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</si>
  <si>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</si>
  <si>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</si>
  <si>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</si>
  <si>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</si>
  <si>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</si>
  <si>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</si>
  <si>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</si>
  <si>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</si>
  <si>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</si>
  <si>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</si>
  <si>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</si>
  <si>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</si>
  <si>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</si>
  <si>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</si>
  <si>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</si>
  <si>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</si>
  <si>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</si>
  <si>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</si>
  <si>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</si>
  <si>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</si>
  <si>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</si>
  <si>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</si>
  <si>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</si>
  <si>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</si>
  <si>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</si>
  <si>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</si>
  <si>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</si>
  <si>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</si>
  <si>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</si>
  <si>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</si>
  <si>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</si>
  <si>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</si>
  <si>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</si>
  <si>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</si>
  <si>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</si>
  <si>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</si>
  <si>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</si>
  <si>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</si>
  <si>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</si>
  <si>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</si>
  <si>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</si>
  <si>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</si>
  <si>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</si>
  <si>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</si>
  <si>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</si>
  <si>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</si>
  <si>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</si>
  <si>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</si>
  <si>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</si>
  <si>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</si>
  <si>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</si>
  <si>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</si>
  <si>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</si>
  <si>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</si>
  <si>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</si>
  <si>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</si>
  <si>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</si>
  <si>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</si>
  <si>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</si>
  <si>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</si>
  <si>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</si>
  <si>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</si>
  <si>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</si>
  <si>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</si>
  <si>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</si>
  <si>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</si>
  <si>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</si>
  <si>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</si>
  <si>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</si>
  <si>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</si>
  <si>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</si>
  <si>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</si>
  <si>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</si>
  <si>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</si>
  <si>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</si>
  <si>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</si>
  <si>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</si>
  <si>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</si>
  <si>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</si>
  <si>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</si>
  <si>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</si>
  <si>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</si>
  <si>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</si>
  <si>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</si>
  <si>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</si>
  <si>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</si>
  <si>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</si>
  <si>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</si>
  <si>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</si>
  <si>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</si>
  <si>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</si>
  <si>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</si>
  <si>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</si>
  <si>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</si>
  <si>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</si>
  <si>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</si>
  <si>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</si>
  <si>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</si>
  <si>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</si>
  <si>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</si>
  <si>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</si>
  <si>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</si>
  <si>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</si>
  <si>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</si>
  <si>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</si>
  <si>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</si>
  <si>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</si>
  <si>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</si>
  <si>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</si>
  <si>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</si>
  <si>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</si>
  <si>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</si>
  <si>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</si>
  <si>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</si>
  <si>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</si>
  <si>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</si>
  <si>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</si>
  <si>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</si>
  <si>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</si>
  <si>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</si>
  <si>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</si>
  <si>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</si>
  <si>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</si>
  <si>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</si>
  <si>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</si>
  <si>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</si>
  <si>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</si>
  <si>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</si>
  <si>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</si>
  <si>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</si>
  <si>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</si>
  <si>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</si>
  <si>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</si>
  <si>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</si>
  <si>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</si>
  <si>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</si>
  <si>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</si>
  <si>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</si>
  <si>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</si>
  <si>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</si>
  <si>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</si>
  <si>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</si>
  <si>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</si>
  <si>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</si>
  <si>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</si>
  <si>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</si>
  <si>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</si>
  <si>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</si>
  <si>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</si>
  <si>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</si>
  <si>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</si>
  <si>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</si>
  <si>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</si>
  <si>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</si>
  <si>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</si>
  <si>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</si>
  <si>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</si>
  <si>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</si>
  <si>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</si>
  <si>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</si>
  <si>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</si>
  <si>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</si>
  <si>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</si>
  <si>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</si>
  <si>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</si>
  <si>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</si>
  <si>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</si>
  <si>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</si>
  <si>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</si>
  <si>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</si>
  <si>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</si>
  <si>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</si>
  <si>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</si>
  <si>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</si>
  <si>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</si>
  <si>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</si>
  <si>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</si>
  <si>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</si>
  <si>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</si>
  <si>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</si>
  <si>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</si>
  <si>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</si>
  <si>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</si>
  <si>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</si>
  <si>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</si>
  <si>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</si>
  <si>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</si>
  <si>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</si>
  <si>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</si>
  <si>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</si>
  <si>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</si>
  <si>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</si>
  <si>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</si>
  <si>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</si>
  <si>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</si>
  <si>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</si>
  <si>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</si>
  <si>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</si>
  <si>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</si>
  <si>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</si>
  <si>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</si>
  <si>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</si>
  <si>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</si>
  <si>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</si>
  <si>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</si>
  <si>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</si>
  <si>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</si>
  <si>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</si>
  <si>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</si>
  <si>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</si>
  <si>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</si>
  <si>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</si>
  <si>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</si>
  <si>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</si>
  <si>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</si>
  <si>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</si>
  <si>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</si>
  <si>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</si>
  <si>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</si>
  <si>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</si>
  <si>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</si>
  <si>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</si>
  <si>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</si>
  <si>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</si>
  <si>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</si>
  <si>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</si>
  <si>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</si>
  <si>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</si>
  <si>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</si>
  <si>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</si>
  <si>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</si>
  <si>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</si>
  <si>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</si>
  <si>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</si>
  <si>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</si>
  <si>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</si>
  <si>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</si>
  <si>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</si>
  <si>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</si>
  <si>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</si>
  <si>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</si>
  <si>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</si>
  <si>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</si>
  <si>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</si>
  <si>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</si>
  <si>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</si>
  <si>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</si>
  <si>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</si>
  <si>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</si>
  <si>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</si>
  <si>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</si>
  <si>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</si>
  <si>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</si>
  <si>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</si>
  <si>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</si>
  <si>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</si>
  <si>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</si>
  <si>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</si>
  <si>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</si>
  <si>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</si>
  <si>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</si>
  <si>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</si>
  <si>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</si>
  <si>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</si>
  <si>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</si>
  <si>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</si>
  <si>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</si>
  <si>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</si>
  <si>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</si>
  <si>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</si>
  <si>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</si>
  <si>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</si>
  <si>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</si>
  <si>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</si>
  <si>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</si>
  <si>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</si>
  <si>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</si>
  <si>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</si>
  <si>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</si>
  <si>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</si>
  <si>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</si>
  <si>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</si>
  <si>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</si>
  <si>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</si>
  <si>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</si>
  <si>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</si>
  <si>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</si>
  <si>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</si>
  <si>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</si>
  <si>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</si>
  <si>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</si>
  <si>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</si>
  <si>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</si>
  <si>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</si>
  <si>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</si>
  <si>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</si>
  <si>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</si>
  <si>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</si>
  <si>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</si>
  <si>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</si>
  <si>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</si>
  <si>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</si>
  <si>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</si>
  <si>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</si>
  <si>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</si>
  <si>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</si>
  <si>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</si>
  <si>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</si>
  <si>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</si>
  <si>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</si>
  <si>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</si>
  <si>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</si>
  <si>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</si>
  <si>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</si>
  <si>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</si>
  <si>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</si>
  <si>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</si>
  <si>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</si>
  <si>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</si>
  <si>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</si>
  <si>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</si>
  <si>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</si>
  <si>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</si>
  <si>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</si>
  <si>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</si>
  <si>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</si>
  <si>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</si>
  <si>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</si>
  <si>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</si>
  <si>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</si>
  <si>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</si>
  <si>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</si>
  <si>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</si>
  <si>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</si>
  <si>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</si>
  <si>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</si>
  <si>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</si>
  <si>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</si>
  <si>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</si>
  <si>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</si>
  <si>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</si>
  <si>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</si>
  <si>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</si>
  <si>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</si>
  <si>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</si>
  <si>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</si>
  <si>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</si>
  <si>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</si>
  <si>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</si>
  <si>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</si>
  <si>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</si>
  <si>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</si>
  <si>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</si>
  <si>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</si>
  <si>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</si>
  <si>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</si>
  <si>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</si>
  <si>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</si>
  <si>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</si>
  <si>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</si>
  <si>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</si>
  <si>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</si>
  <si>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</si>
  <si>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</si>
  <si>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</si>
  <si>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</si>
  <si>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</si>
  <si>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</si>
  <si>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</si>
  <si>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</si>
  <si>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</si>
  <si>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</si>
  <si>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</si>
  <si>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</si>
  <si>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</si>
  <si>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</si>
  <si>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</si>
  <si>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</si>
  <si>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</si>
  <si>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</si>
  <si>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</si>
  <si>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</si>
  <si>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</si>
  <si>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</si>
  <si>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</si>
  <si>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</si>
  <si>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</si>
  <si>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</si>
  <si>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</si>
  <si>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</si>
  <si>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</si>
  <si>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</si>
  <si>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</si>
  <si>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</si>
  <si>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</si>
  <si>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</si>
  <si>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</si>
  <si>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</si>
  <si>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</si>
  <si>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</si>
  <si>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</si>
  <si>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</si>
  <si>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</si>
  <si>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</si>
  <si>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</si>
  <si>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</si>
  <si>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</si>
  <si>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</si>
  <si>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</si>
  <si>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</si>
  <si>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</si>
  <si>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</si>
  <si>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</si>
  <si>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</si>
  <si>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</si>
  <si>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</si>
  <si>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</si>
  <si>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</si>
  <si>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</si>
  <si>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</si>
  <si>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</si>
  <si>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</si>
  <si>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</si>
  <si>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</si>
  <si>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</si>
  <si>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</si>
  <si>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</si>
  <si>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</si>
  <si>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</si>
  <si>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</si>
  <si>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</si>
  <si>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</si>
  <si>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</si>
  <si>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</si>
  <si>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</si>
  <si>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</si>
  <si>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</si>
  <si>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</si>
  <si>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</si>
  <si>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</si>
  <si>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</si>
  <si>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</si>
  <si>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</si>
  <si>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</si>
  <si>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</si>
  <si>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</si>
  <si>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</si>
  <si>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</si>
  <si>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</si>
  <si>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</si>
  <si>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</si>
  <si>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</si>
  <si>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</si>
  <si>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</si>
  <si>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</si>
  <si>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</si>
  <si>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</si>
  <si>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</si>
  <si>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</si>
  <si>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</si>
  <si>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</si>
  <si>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</si>
  <si>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</si>
  <si>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</si>
  <si>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</si>
  <si>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</si>
  <si>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</si>
  <si>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</si>
  <si>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</si>
  <si>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</si>
  <si>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</si>
  <si>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</si>
  <si>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</si>
  <si>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</si>
  <si>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</si>
  <si>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</si>
  <si>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</si>
  <si>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</si>
  <si>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</si>
  <si>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</si>
  <si>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</si>
  <si>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</si>
  <si>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</si>
  <si>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</si>
  <si>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</si>
  <si>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</si>
  <si>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</si>
  <si>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</si>
  <si>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</si>
  <si>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</si>
  <si>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</si>
  <si>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</si>
  <si>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</si>
  <si>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</si>
  <si>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</si>
  <si>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</si>
  <si>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</si>
  <si>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</si>
  <si>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</si>
  <si>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</si>
  <si>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</si>
  <si>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</si>
  <si>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</si>
  <si>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</si>
  <si>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</si>
  <si>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</si>
  <si>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</si>
  <si>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</si>
  <si>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</si>
  <si>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</si>
  <si>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</si>
  <si>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</si>
  <si>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</si>
  <si>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</si>
  <si>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</si>
  <si>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</si>
  <si>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</si>
  <si>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</si>
  <si>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</si>
  <si>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</si>
  <si>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</si>
  <si>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</si>
  <si>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</si>
  <si>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</si>
  <si>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</si>
  <si>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</si>
  <si>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</si>
  <si>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</si>
  <si>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</si>
  <si>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</si>
  <si>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</si>
  <si>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</si>
  <si>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</si>
  <si>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</si>
  <si>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</si>
  <si>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</si>
  <si>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</si>
  <si>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</si>
  <si>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</si>
  <si>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</si>
  <si>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</si>
  <si>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</si>
  <si>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</si>
  <si>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</si>
  <si>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</si>
  <si>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</si>
  <si>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</si>
  <si>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</si>
  <si>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</si>
  <si>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</si>
  <si>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</si>
  <si>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</si>
  <si>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</si>
  <si>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</si>
  <si>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</si>
  <si>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</si>
  <si>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</si>
  <si>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</si>
  <si>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</si>
  <si>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</si>
  <si>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</si>
  <si>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</si>
  <si>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</si>
  <si>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</si>
  <si>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</si>
  <si>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</si>
  <si>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</si>
  <si>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</si>
  <si>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</si>
  <si>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</si>
  <si>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</si>
  <si>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</si>
  <si>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</si>
  <si>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</si>
  <si>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</si>
  <si>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</si>
  <si>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</si>
  <si>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</si>
  <si>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</si>
  <si>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</si>
  <si>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</si>
  <si>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</si>
  <si>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</si>
  <si>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</si>
  <si>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</si>
  <si>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</si>
  <si>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</si>
  <si>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</si>
  <si>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</si>
  <si>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</si>
  <si>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</si>
  <si>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</si>
  <si>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</si>
  <si>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</si>
  <si>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</si>
  <si>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</si>
  <si>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</si>
  <si>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</si>
  <si>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</si>
  <si>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</si>
  <si>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</si>
  <si>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</si>
  <si>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</si>
  <si>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</si>
  <si>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</si>
  <si>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</si>
  <si>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</si>
  <si>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</si>
  <si>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</si>
  <si>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</si>
  <si>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</si>
  <si>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</si>
  <si>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</si>
  <si>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</si>
  <si>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</si>
  <si>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</si>
  <si>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</si>
  <si>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</si>
  <si>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</si>
  <si>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</si>
  <si>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</si>
  <si>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</si>
  <si>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</si>
  <si>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</si>
  <si>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</si>
  <si>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</si>
  <si>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</si>
  <si>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</si>
  <si>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</si>
  <si>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</si>
  <si>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</si>
  <si>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</si>
  <si>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</si>
  <si>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</si>
  <si>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</si>
  <si>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</si>
  <si>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</si>
  <si>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</si>
  <si>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</si>
  <si>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</si>
  <si>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</si>
  <si>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</si>
  <si>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</si>
  <si>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</si>
  <si>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</si>
  <si>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</si>
  <si>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</si>
  <si>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</si>
  <si>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</si>
  <si>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</si>
  <si>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</si>
  <si>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</si>
  <si>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</si>
  <si>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</si>
  <si>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</si>
  <si>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</si>
  <si>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</si>
  <si>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</si>
  <si>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</si>
  <si>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</si>
  <si>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</si>
  <si>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</si>
  <si>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</si>
  <si>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</si>
  <si>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</si>
  <si>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</si>
  <si>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</si>
  <si>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</si>
  <si>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</si>
  <si>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</si>
  <si>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</si>
  <si>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</si>
  <si>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</si>
  <si>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</si>
  <si>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</si>
  <si>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</si>
  <si>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</si>
  <si>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</si>
  <si>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</si>
  <si>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</si>
  <si>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</si>
  <si>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</si>
  <si>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</si>
  <si>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</si>
  <si>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</si>
  <si>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</si>
  <si>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</si>
  <si>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</si>
  <si>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</si>
  <si>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</si>
  <si>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</si>
  <si>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</si>
  <si>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</si>
  <si>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</si>
  <si>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</si>
  <si>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</si>
  <si>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</si>
  <si>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</si>
  <si>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</si>
  <si>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</si>
  <si>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</si>
  <si>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</si>
  <si>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</si>
  <si>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</si>
  <si>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</si>
  <si>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</si>
  <si>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</si>
  <si>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</si>
  <si>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</si>
  <si>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</si>
  <si>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</si>
  <si>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</si>
  <si>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</si>
  <si>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</si>
  <si>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</si>
  <si>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</si>
  <si>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</si>
  <si>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</si>
  <si>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</si>
  <si>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</si>
  <si>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</si>
  <si>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</si>
  <si>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</si>
  <si>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</si>
  <si>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</si>
  <si>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</si>
  <si>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</si>
  <si>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</si>
  <si>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</si>
  <si>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</si>
  <si>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</si>
  <si>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</si>
  <si>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</si>
  <si>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</si>
  <si>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</si>
  <si>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</si>
  <si>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</si>
  <si>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</si>
  <si>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</si>
  <si>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</si>
  <si>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</si>
  <si>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</si>
  <si>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</si>
  <si>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</si>
  <si>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</si>
  <si>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</si>
  <si>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</si>
  <si>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</si>
  <si>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</si>
  <si>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</si>
  <si>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</si>
  <si>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</si>
  <si>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</si>
  <si>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</si>
  <si>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</si>
  <si>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</si>
  <si>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</si>
  <si>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</si>
  <si>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</si>
  <si>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</si>
  <si>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</si>
  <si>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</si>
  <si>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</si>
  <si>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</si>
  <si>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</si>
  <si>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</si>
  <si>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</si>
  <si>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</si>
  <si>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</si>
  <si>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</si>
  <si>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</si>
  <si>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</si>
  <si>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</si>
  <si>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</si>
  <si>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</si>
  <si>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</si>
  <si>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</si>
  <si>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</si>
  <si>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</si>
  <si>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</si>
  <si>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</si>
  <si>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</si>
  <si>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</si>
  <si>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</si>
  <si>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</si>
  <si>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</si>
  <si>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</si>
  <si>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</si>
  <si>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</si>
  <si>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</si>
  <si>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</si>
  <si>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</si>
  <si>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</si>
  <si>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</si>
  <si>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</si>
  <si>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</si>
  <si>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</si>
  <si>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</si>
  <si>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</si>
  <si>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</si>
  <si>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</si>
  <si>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</si>
  <si>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</si>
  <si>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</si>
  <si>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</si>
  <si>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</si>
  <si>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</si>
  <si>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</si>
  <si>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</si>
  <si>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</si>
  <si>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</si>
  <si>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</si>
  <si>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</si>
  <si>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</si>
  <si>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</si>
  <si>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</si>
  <si>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</si>
  <si>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</si>
  <si>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</si>
  <si>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</si>
  <si>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</si>
  <si>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</si>
  <si>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</si>
  <si>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</si>
  <si>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</si>
  <si>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</si>
  <si>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</si>
  <si>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</si>
  <si>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</si>
  <si>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</si>
  <si>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</si>
  <si>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</si>
  <si>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</si>
  <si>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</si>
  <si>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</si>
  <si>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</si>
  <si>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</si>
  <si>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</si>
  <si>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</si>
  <si>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</si>
  <si>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</si>
  <si>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</si>
  <si>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</si>
  <si>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</si>
  <si>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</si>
  <si>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</si>
  <si>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</si>
  <si>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</si>
  <si>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</si>
  <si>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</si>
  <si>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</si>
  <si>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</si>
  <si>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</si>
  <si>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</si>
  <si>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</si>
  <si>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</si>
  <si>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</si>
  <si>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</si>
  <si>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</si>
  <si>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</si>
  <si>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</si>
  <si>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</si>
  <si>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</si>
  <si>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</si>
  <si>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</si>
  <si>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</si>
  <si>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</si>
  <si>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</si>
  <si>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</si>
  <si>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</si>
  <si>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</si>
  <si>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</si>
  <si>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</si>
  <si>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</si>
  <si>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</si>
  <si>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</si>
  <si>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</si>
  <si>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</si>
  <si>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</si>
  <si>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</si>
  <si>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</si>
  <si>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</si>
  <si>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</si>
  <si>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</si>
  <si>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</si>
  <si>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</si>
  <si>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</si>
  <si>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</si>
  <si>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</si>
  <si>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</si>
  <si>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</si>
  <si>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</si>
  <si>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</si>
  <si>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</si>
  <si>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</si>
  <si>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</si>
  <si>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</si>
  <si>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</si>
  <si>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</si>
  <si>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</si>
  <si>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</si>
  <si>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</si>
  <si>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</si>
  <si>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</si>
  <si>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</si>
  <si>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</si>
  <si>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</si>
  <si>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</si>
  <si>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</si>
  <si>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</si>
  <si>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</si>
  <si>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</si>
  <si>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</si>
  <si>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</si>
  <si>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</si>
  <si>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</si>
  <si>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</si>
  <si>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</si>
  <si>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</si>
  <si>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</si>
  <si>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</si>
  <si>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</si>
  <si>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</si>
  <si>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</si>
  <si>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</si>
  <si>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</si>
  <si>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</si>
  <si>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</si>
  <si>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</si>
  <si>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</si>
  <si>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</si>
  <si>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</si>
  <si>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</si>
  <si>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</si>
  <si>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</si>
  <si>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</si>
  <si>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</si>
  <si>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</si>
  <si>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</si>
  <si>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</si>
  <si>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</si>
  <si>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</si>
  <si>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</si>
  <si>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</si>
  <si>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</si>
  <si>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</si>
  <si>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</si>
  <si>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</si>
  <si>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</si>
  <si>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</si>
  <si>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</si>
  <si>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</si>
  <si>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</si>
  <si>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</si>
  <si>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</si>
  <si>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</si>
  <si>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</si>
  <si>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</si>
  <si>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</si>
  <si>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</si>
  <si>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</si>
  <si>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</si>
  <si>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</si>
  <si>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</si>
  <si>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</si>
  <si>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</si>
  <si>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</si>
  <si>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</si>
  <si>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</si>
  <si>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</si>
  <si>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</si>
  <si>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</si>
  <si>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</si>
  <si>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</si>
  <si>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</si>
  <si>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</si>
  <si>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</si>
  <si>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</si>
  <si>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</si>
  <si>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</si>
  <si>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</si>
  <si>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</si>
  <si>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</si>
  <si>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</si>
  <si>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</si>
  <si>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</si>
  <si>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</si>
  <si>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</si>
  <si>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</si>
  <si>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</si>
  <si>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</si>
  <si>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</si>
  <si>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</si>
  <si>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</si>
  <si>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</si>
  <si>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</si>
  <si>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</si>
  <si>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</si>
  <si>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</si>
  <si>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</si>
  <si>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</si>
  <si>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</si>
  <si>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</si>
  <si>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</si>
  <si>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</si>
  <si>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</si>
  <si>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</si>
  <si>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</si>
  <si>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</si>
  <si>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</si>
  <si>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</si>
  <si>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</si>
  <si>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</si>
  <si>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</si>
  <si>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</si>
  <si>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</si>
  <si>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</si>
  <si>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</si>
  <si>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</si>
  <si>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</si>
  <si>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</si>
  <si>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</si>
  <si>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</si>
  <si>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</si>
  <si>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</si>
  <si>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</si>
  <si>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</si>
  <si>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</si>
  <si>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</si>
  <si>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</si>
  <si>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</si>
  <si>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</si>
  <si>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</si>
  <si>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</si>
  <si>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</si>
  <si>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</si>
  <si>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</si>
  <si>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</si>
  <si>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</si>
  <si>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</si>
  <si>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</si>
  <si>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</si>
  <si>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</si>
  <si>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</si>
  <si>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</si>
  <si>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</si>
  <si>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</si>
  <si>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</si>
  <si>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</si>
  <si>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</si>
  <si>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</si>
  <si>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</si>
  <si>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</si>
  <si>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</si>
  <si>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</si>
  <si>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</si>
  <si>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</si>
  <si>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</si>
  <si>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</si>
  <si>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</si>
  <si>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</si>
  <si>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</si>
  <si>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</si>
  <si>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</si>
  <si>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</si>
  <si>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</si>
  <si>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</si>
  <si>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</si>
  <si>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</si>
  <si>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</si>
  <si>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</si>
  <si>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</si>
  <si>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</si>
  <si>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</si>
  <si>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</si>
  <si>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</si>
  <si>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</si>
  <si>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</si>
  <si>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</si>
  <si>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</si>
  <si>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</si>
  <si>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</si>
  <si>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</si>
  <si>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</si>
  <si>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</si>
  <si>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</si>
  <si>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</si>
  <si>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</si>
  <si>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</si>
  <si>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</si>
  <si>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</si>
  <si>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</si>
  <si>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</si>
  <si>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</si>
  <si>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</si>
  <si>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</si>
  <si>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</si>
  <si>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</si>
  <si>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</si>
  <si>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</si>
  <si>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</si>
  <si>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</si>
  <si>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</si>
  <si>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</si>
  <si>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</si>
  <si>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</si>
  <si>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</si>
  <si>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</si>
  <si>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</si>
  <si>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</si>
  <si>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</si>
  <si>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</si>
  <si>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</si>
  <si>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</si>
  <si>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</si>
  <si>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</si>
  <si>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</si>
  <si>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</si>
  <si>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</si>
  <si>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</si>
  <si>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</si>
  <si>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</si>
  <si>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</si>
  <si>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</si>
  <si>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</si>
  <si>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</si>
  <si>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</si>
  <si>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</si>
  <si>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</si>
  <si>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</si>
  <si>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</si>
  <si>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</si>
  <si>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</si>
  <si>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</si>
  <si>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</si>
  <si>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</si>
  <si>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</si>
  <si>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</si>
  <si>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</si>
  <si>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</si>
  <si>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</si>
  <si>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</si>
  <si>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</si>
  <si>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</si>
  <si>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</si>
  <si>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</si>
  <si>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</si>
  <si>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</si>
  <si>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</si>
  <si>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</si>
  <si>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</si>
  <si>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</si>
  <si>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</si>
  <si>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</si>
  <si>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</si>
  <si>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</si>
  <si>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</si>
  <si>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</si>
  <si>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</si>
  <si>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</si>
  <si>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</si>
  <si>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</si>
  <si>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</si>
  <si>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</si>
  <si>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</si>
  <si>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</si>
  <si>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</si>
  <si>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</si>
  <si>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</si>
  <si>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</si>
  <si>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</si>
  <si>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</si>
  <si>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</si>
  <si>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</si>
  <si>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</si>
  <si>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</si>
  <si>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</si>
  <si>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</si>
  <si>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</si>
  <si>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</si>
  <si>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</si>
  <si>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</si>
  <si>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</si>
  <si>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</si>
  <si>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</si>
  <si>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</si>
  <si>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</si>
  <si>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</si>
  <si>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</si>
  <si>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</si>
  <si>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</si>
  <si>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</si>
  <si>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</si>
  <si>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</si>
  <si>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</si>
  <si>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</si>
  <si>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</si>
  <si>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</si>
  <si>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</si>
  <si>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</si>
  <si>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</si>
  <si>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</si>
  <si>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</si>
  <si>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</si>
  <si>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</si>
  <si>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</si>
  <si>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</si>
  <si>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</si>
  <si>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</si>
  <si>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</si>
  <si>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</si>
  <si>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</si>
  <si>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</si>
  <si>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</si>
  <si>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</si>
  <si>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</si>
  <si>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</si>
  <si>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</si>
  <si>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</si>
  <si>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</si>
  <si>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</si>
  <si>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</si>
  <si>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</si>
  <si>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</si>
  <si>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</si>
  <si>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</si>
  <si>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</si>
  <si>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</si>
  <si>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</si>
  <si>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</si>
  <si>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</si>
  <si>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</si>
  <si>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</si>
  <si>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</si>
  <si>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</si>
  <si>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</si>
  <si>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</si>
  <si>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</si>
  <si>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</si>
  <si>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</si>
  <si>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</si>
  <si>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</si>
  <si>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</si>
  <si>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</si>
  <si>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</si>
  <si>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</si>
  <si>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</si>
  <si>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</si>
  <si>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</si>
  <si>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</si>
  <si>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</si>
  <si>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</si>
  <si>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</si>
  <si>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</si>
  <si>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</si>
  <si>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</si>
  <si>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</si>
  <si>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</si>
  <si>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</si>
  <si>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</si>
  <si>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</si>
  <si>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</si>
  <si>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</si>
  <si>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</si>
  <si>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</si>
  <si>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</si>
  <si>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</si>
  <si>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</si>
  <si>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</si>
  <si>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</si>
  <si>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</si>
  <si>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</si>
  <si>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</si>
  <si>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</si>
  <si>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</si>
  <si>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</si>
  <si>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</si>
  <si>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</si>
  <si>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</si>
  <si>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</si>
  <si>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</si>
  <si>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</si>
  <si>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</si>
  <si>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</si>
  <si>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</si>
  <si>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</si>
  <si>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</si>
  <si>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</si>
  <si>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</si>
  <si>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</si>
  <si>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</si>
  <si>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</si>
  <si>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</si>
  <si>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</si>
  <si>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</si>
  <si>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</si>
  <si>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</si>
  <si>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</si>
  <si>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</si>
  <si>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</si>
  <si>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</si>
  <si>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</si>
  <si>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</si>
  <si>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</si>
  <si>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</si>
  <si>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</si>
  <si>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</si>
  <si>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</si>
  <si>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</si>
  <si>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</si>
  <si>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</si>
  <si>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</si>
  <si>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</si>
  <si>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</si>
  <si>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</si>
  <si>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</si>
  <si>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</si>
  <si>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</si>
  <si>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</si>
  <si>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</si>
  <si>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</si>
  <si>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</si>
  <si>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</si>
  <si>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</si>
  <si>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</si>
  <si>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</si>
  <si>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</si>
  <si>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</si>
  <si>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</si>
  <si>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</si>
  <si>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</si>
  <si>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</si>
  <si>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</si>
  <si>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</si>
  <si>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</si>
  <si>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</si>
  <si>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</si>
  <si>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</si>
  <si>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</si>
  <si>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</si>
  <si>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</si>
  <si>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</si>
  <si>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</si>
  <si>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</si>
  <si>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</si>
  <si>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</si>
  <si>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</si>
  <si>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</si>
  <si>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</si>
  <si>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</si>
  <si>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</si>
  <si>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</si>
  <si>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</si>
  <si>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</si>
  <si>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</si>
  <si>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</si>
  <si>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</si>
  <si>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</si>
  <si>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</si>
  <si>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</si>
  <si>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</si>
  <si>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</si>
  <si>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</si>
  <si>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</si>
  <si>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</si>
  <si>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</si>
  <si>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</si>
  <si>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</si>
  <si>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</si>
  <si>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</si>
  <si>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</si>
  <si>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</si>
  <si>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</si>
  <si>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</si>
  <si>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</si>
  <si>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</si>
  <si>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</si>
  <si>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</si>
  <si>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</si>
  <si>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</si>
  <si>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</si>
  <si>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</si>
  <si>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</si>
  <si>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</si>
  <si>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</si>
  <si>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</si>
  <si>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</si>
  <si>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</si>
  <si>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</si>
  <si>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</si>
  <si>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</si>
  <si>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</si>
  <si>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</si>
  <si>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</si>
  <si>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</si>
  <si>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</si>
  <si>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</si>
  <si>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</si>
  <si>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</si>
  <si>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</si>
  <si>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</si>
  <si>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</si>
  <si>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</si>
  <si>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</si>
  <si>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</si>
  <si>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</si>
  <si>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</si>
  <si>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</si>
  <si>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</si>
  <si>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</si>
  <si>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</si>
  <si>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</si>
  <si>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</si>
  <si>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</si>
  <si>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</si>
  <si>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</si>
  <si>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</si>
  <si>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</si>
  <si>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</si>
  <si>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</si>
  <si>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</si>
  <si>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</si>
  <si>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</si>
  <si>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</si>
  <si>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</si>
  <si>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</si>
  <si>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</si>
  <si>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</si>
  <si>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</si>
  <si>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</si>
  <si>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</si>
  <si>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</si>
  <si>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</si>
  <si>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</si>
  <si>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</si>
  <si>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</si>
  <si>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</si>
  <si>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</si>
  <si>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</si>
  <si>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</si>
  <si>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</si>
  <si>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</si>
  <si>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</si>
  <si>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</si>
  <si>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</si>
  <si>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</si>
  <si>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</si>
  <si>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</si>
  <si>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</si>
  <si>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</si>
  <si>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</si>
  <si>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</si>
  <si>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</si>
  <si>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</si>
  <si>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</si>
  <si>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</si>
  <si>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</si>
  <si>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</si>
  <si>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</si>
  <si>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</si>
  <si>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</si>
  <si>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</si>
  <si>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</si>
  <si>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</si>
  <si>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</si>
  <si>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</si>
  <si>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</si>
  <si>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</si>
  <si>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</si>
  <si>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</si>
  <si>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</si>
  <si>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</si>
  <si>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</si>
  <si>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</si>
  <si>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</si>
  <si>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</si>
  <si>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</si>
  <si>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</si>
  <si>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</si>
  <si>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</si>
  <si>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</si>
  <si>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</si>
  <si>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</si>
  <si>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</si>
  <si>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</si>
  <si>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</si>
  <si>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</si>
  <si>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</si>
  <si>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</si>
  <si>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</si>
  <si>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</si>
  <si>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</si>
  <si>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</si>
  <si>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</si>
  <si>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</si>
  <si>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</si>
  <si>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</si>
  <si>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</si>
  <si>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</si>
  <si>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</si>
  <si>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</si>
  <si>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</si>
  <si>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</si>
  <si>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</si>
  <si>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</si>
  <si>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</si>
  <si>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</si>
  <si>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</si>
  <si>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</si>
  <si>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</si>
  <si>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</si>
  <si>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</si>
  <si>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</si>
  <si>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</si>
  <si>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</si>
  <si>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</si>
  <si>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</si>
  <si>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</si>
  <si>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</si>
  <si>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</si>
  <si>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</si>
  <si>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</si>
  <si>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</si>
  <si>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</si>
  <si>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</si>
  <si>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</si>
  <si>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</si>
  <si>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</si>
  <si>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</si>
  <si>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</si>
  <si>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</si>
  <si>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</si>
  <si>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</si>
  <si>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</si>
  <si>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</si>
  <si>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</si>
  <si>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</si>
  <si>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</si>
  <si>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</si>
  <si>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</si>
  <si>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</si>
  <si>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</si>
  <si>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</si>
  <si>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</si>
  <si>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</si>
  <si>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</si>
  <si>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</si>
  <si>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</si>
  <si>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</si>
  <si>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</si>
  <si>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</si>
  <si>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</si>
  <si>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</si>
  <si>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</si>
  <si>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</si>
  <si>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</si>
  <si>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</si>
  <si>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</si>
  <si>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</si>
  <si>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</si>
  <si>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</si>
  <si>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</si>
  <si>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</si>
  <si>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</si>
  <si>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</si>
  <si>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</si>
  <si>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</si>
  <si>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</si>
  <si>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</si>
  <si>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</si>
  <si>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</si>
  <si>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</si>
  <si>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</si>
  <si>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</si>
  <si>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</si>
  <si>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</si>
  <si>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</si>
  <si>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</si>
  <si>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</si>
  <si>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</si>
  <si>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</si>
  <si>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</si>
  <si>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</si>
  <si>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</si>
  <si>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</si>
  <si>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</si>
  <si>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</si>
  <si>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</si>
  <si>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</si>
  <si>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</si>
  <si>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</si>
  <si>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</si>
  <si>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</si>
  <si>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</si>
  <si>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</si>
  <si>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</si>
  <si>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</si>
  <si>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</si>
  <si>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</si>
  <si>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</si>
  <si>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</si>
  <si>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</si>
  <si>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</si>
  <si>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</si>
  <si>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</si>
  <si>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</si>
  <si>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</si>
  <si>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</si>
  <si>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</si>
  <si>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</si>
  <si>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</si>
  <si>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</si>
  <si>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</si>
  <si>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</si>
  <si>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</si>
  <si>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</si>
  <si>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</si>
  <si>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</si>
  <si>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</si>
  <si>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</si>
  <si>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</si>
  <si>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</si>
  <si>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</si>
  <si>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</si>
  <si>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</si>
  <si>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</si>
  <si>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</si>
  <si>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</si>
  <si>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</si>
  <si>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</si>
  <si>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</si>
  <si>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</si>
  <si>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</si>
  <si>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</si>
  <si>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</si>
  <si>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</si>
  <si>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</si>
  <si>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</si>
  <si>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</si>
  <si>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</si>
  <si>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</si>
  <si>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</si>
  <si>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</si>
  <si>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</si>
  <si>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</si>
  <si>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</si>
  <si>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</si>
  <si>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</si>
  <si>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</si>
  <si>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</si>
  <si>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</si>
  <si>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</si>
  <si>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</si>
  <si>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</si>
  <si>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</si>
  <si>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</si>
  <si>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</si>
  <si>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</si>
  <si>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</si>
  <si>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</si>
  <si>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</si>
  <si>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</si>
  <si>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</si>
  <si>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</si>
  <si>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</si>
  <si>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</si>
  <si>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</si>
  <si>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</si>
  <si>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</si>
  <si>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</si>
  <si>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</si>
  <si>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</si>
  <si>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</si>
  <si>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</si>
  <si>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</si>
  <si>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</si>
  <si>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</si>
  <si>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</si>
  <si>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</si>
  <si>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</si>
  <si>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</si>
  <si>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</si>
  <si>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</si>
  <si>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</si>
  <si>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</si>
  <si>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</si>
  <si>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</si>
  <si>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</si>
  <si>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</si>
  <si>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</si>
  <si>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</si>
  <si>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</si>
  <si>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</si>
  <si>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</si>
  <si>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</si>
  <si>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</si>
  <si>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</si>
  <si>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</si>
  <si>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</si>
  <si>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</si>
  <si>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</si>
  <si>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</si>
  <si>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</si>
  <si>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</si>
  <si>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</si>
  <si>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</si>
  <si>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</si>
  <si>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</si>
  <si>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</si>
  <si>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</si>
  <si>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</si>
  <si>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</si>
  <si>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</si>
  <si>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</si>
  <si>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</si>
  <si>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</si>
  <si>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</si>
  <si>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</si>
  <si>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</si>
  <si>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</si>
  <si>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</si>
  <si>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</si>
  <si>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</si>
  <si>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</si>
  <si>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</si>
  <si>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</si>
  <si>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</si>
  <si>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</si>
  <si>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</si>
  <si>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</si>
  <si>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</si>
  <si>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</si>
  <si>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</si>
  <si>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</si>
  <si>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</si>
  <si>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</si>
  <si>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</si>
  <si>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</si>
  <si>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</si>
  <si>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</si>
  <si>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</si>
  <si>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</si>
  <si>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</si>
  <si>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</si>
  <si>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</si>
  <si>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</si>
  <si>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</si>
  <si>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</si>
  <si>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</si>
  <si>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</si>
  <si>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</si>
  <si>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</si>
  <si>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</si>
  <si>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</si>
  <si>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</si>
  <si>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</si>
  <si>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</si>
  <si>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</si>
  <si>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</si>
  <si>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</si>
  <si>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</si>
  <si>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</si>
  <si>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</si>
  <si>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</si>
  <si>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</si>
  <si>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</si>
  <si>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</si>
  <si>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</si>
  <si>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</si>
  <si>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</si>
  <si>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</si>
  <si>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</si>
  <si>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</si>
  <si>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</si>
  <si>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</si>
  <si>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</si>
  <si>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</si>
  <si>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</si>
  <si>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</si>
  <si>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</si>
  <si>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</si>
  <si>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</si>
  <si>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</si>
  <si>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</si>
  <si>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</si>
  <si>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</si>
  <si>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</si>
  <si>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</si>
  <si>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</si>
  <si>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</si>
  <si>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</si>
  <si>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</si>
  <si>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</si>
  <si>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</si>
  <si>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</si>
  <si>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</si>
  <si>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</si>
  <si>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</si>
  <si>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</si>
  <si>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</si>
  <si>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</si>
  <si>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</si>
  <si>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</si>
  <si>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</si>
  <si>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</si>
  <si>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</si>
  <si>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</si>
  <si>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</si>
  <si>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</si>
  <si>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</si>
  <si>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</si>
  <si>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</si>
  <si>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</si>
  <si>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</si>
  <si>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</si>
  <si>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</si>
  <si>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</si>
  <si>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</si>
  <si>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</si>
  <si>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</si>
  <si>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</si>
  <si>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</si>
  <si>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</si>
  <si>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</si>
  <si>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</si>
  <si>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</si>
  <si>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</si>
  <si>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</si>
  <si>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</si>
  <si>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</si>
  <si>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</si>
  <si>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</si>
  <si>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</si>
  <si>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</si>
  <si>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</si>
  <si>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</si>
  <si>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</si>
  <si>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</si>
  <si>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</si>
  <si>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</si>
  <si>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</si>
  <si>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</si>
  <si>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</si>
  <si>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</si>
  <si>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</si>
  <si>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</si>
  <si>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</si>
  <si>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</si>
  <si>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</si>
  <si>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</si>
  <si>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</si>
  <si>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</si>
  <si>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</si>
  <si>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</si>
  <si>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</si>
  <si>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</si>
  <si>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</si>
  <si>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</si>
  <si>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</si>
  <si>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</si>
  <si>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</si>
  <si>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</si>
  <si>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</si>
  <si>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</si>
  <si>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</si>
  <si>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</si>
  <si>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</si>
  <si>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</si>
  <si>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</si>
  <si>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</si>
  <si>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</si>
  <si>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</si>
  <si>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</si>
  <si>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</si>
  <si>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</si>
  <si>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</si>
  <si>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</si>
  <si>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</si>
  <si>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</si>
  <si>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</si>
  <si>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</si>
  <si>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</si>
  <si>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</si>
  <si>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</si>
  <si>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</si>
  <si>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</si>
  <si>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</si>
  <si>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</si>
  <si>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</si>
  <si>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</si>
  <si>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</si>
  <si>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</si>
  <si>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</si>
  <si>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</si>
  <si>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</si>
  <si>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</si>
  <si>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</si>
  <si>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</si>
  <si>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</si>
  <si>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</si>
  <si>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</si>
  <si>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</si>
  <si>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</si>
  <si>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</si>
  <si>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</si>
  <si>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</si>
  <si>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</si>
  <si>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</si>
  <si>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</si>
  <si>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</si>
  <si>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</si>
  <si>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</si>
  <si>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</si>
  <si>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</si>
  <si>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</si>
  <si>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</si>
  <si>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</si>
  <si>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</si>
  <si>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</si>
  <si>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</si>
  <si>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</si>
  <si>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</si>
  <si>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</si>
  <si>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</si>
  <si>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</si>
  <si>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</si>
  <si>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</si>
  <si>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</si>
  <si>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</si>
  <si>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</si>
  <si>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</si>
  <si>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</si>
  <si>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</si>
  <si>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</si>
  <si>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</si>
  <si>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</si>
  <si>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</si>
  <si>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</si>
  <si>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</si>
  <si>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</si>
  <si>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</si>
  <si>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</si>
  <si>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</si>
  <si>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</si>
  <si>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</si>
  <si>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</si>
  <si>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</si>
  <si>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</si>
  <si>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</si>
  <si>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</si>
  <si>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</si>
  <si>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</si>
  <si>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</si>
  <si>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</si>
  <si>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</si>
  <si>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</si>
  <si>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</si>
  <si>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</si>
  <si>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</si>
  <si>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</si>
  <si>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</si>
  <si>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</si>
  <si>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</si>
  <si>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</si>
  <si>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</si>
  <si>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</si>
  <si>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</si>
  <si>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</si>
  <si>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</si>
  <si>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</si>
  <si>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</si>
  <si>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</si>
  <si>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</si>
  <si>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</si>
  <si>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</si>
  <si>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</si>
  <si>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</si>
  <si>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</si>
  <si>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</si>
  <si>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</si>
  <si>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</si>
  <si>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</si>
  <si>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</si>
  <si>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</si>
  <si>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</si>
  <si>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</si>
  <si>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</si>
  <si>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</si>
  <si>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</si>
  <si>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</si>
  <si>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</si>
  <si>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</si>
  <si>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</si>
  <si>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</si>
  <si>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</si>
  <si>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</si>
  <si>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</si>
  <si>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</si>
  <si>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</si>
  <si>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</si>
  <si>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</si>
  <si>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</si>
  <si>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</si>
  <si>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</si>
  <si>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</si>
  <si>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</si>
  <si>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</si>
  <si>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</si>
  <si>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</si>
  <si>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</si>
  <si>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</si>
  <si>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</si>
  <si>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</si>
  <si>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</si>
  <si>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</si>
  <si>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</si>
  <si>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</si>
  <si>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</si>
  <si>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</si>
  <si>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</si>
  <si>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</si>
  <si>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</si>
  <si>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</si>
  <si>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</si>
  <si>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</si>
  <si>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</si>
  <si>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</si>
  <si>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</si>
  <si>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</si>
  <si>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</si>
  <si>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</si>
  <si>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</si>
  <si>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</si>
  <si>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</si>
  <si>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</si>
  <si>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</si>
  <si>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</si>
  <si>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</si>
  <si>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</si>
  <si>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</si>
  <si>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</si>
  <si>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</si>
  <si>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</si>
  <si>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</si>
  <si>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</si>
  <si>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</si>
  <si>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</si>
  <si>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</si>
  <si>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</si>
  <si>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</si>
  <si>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</si>
  <si>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</si>
  <si>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</si>
  <si>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</si>
  <si>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</si>
  <si>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</si>
  <si>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</si>
  <si>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</si>
  <si>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</si>
  <si>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</si>
  <si>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</si>
  <si>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</si>
  <si>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</si>
  <si>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</si>
  <si>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</si>
  <si>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</si>
  <si>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</si>
  <si>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</si>
  <si>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</si>
  <si>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</si>
  <si>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</si>
  <si>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</si>
  <si>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</si>
  <si>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</si>
  <si>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</si>
  <si>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</si>
  <si>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</si>
  <si>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</si>
  <si>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</si>
  <si>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</si>
  <si>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</si>
  <si>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</si>
  <si>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</si>
  <si>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</si>
  <si>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</si>
  <si>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</si>
  <si>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</si>
  <si>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</si>
  <si>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</si>
  <si>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</si>
  <si>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</si>
  <si>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</si>
  <si>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</si>
  <si>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</si>
  <si>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</si>
  <si>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</si>
  <si>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</si>
  <si>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</si>
  <si>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</si>
  <si>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</si>
  <si>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</si>
  <si>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</si>
  <si>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</si>
  <si>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</si>
  <si>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</si>
  <si>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</si>
  <si>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</si>
  <si>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</si>
  <si>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</si>
  <si>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</si>
  <si>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</si>
  <si>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</si>
  <si>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</si>
  <si>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</si>
  <si>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</si>
  <si>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</si>
  <si>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</si>
  <si>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</si>
  <si>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</si>
  <si>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</si>
  <si>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</si>
  <si>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</si>
  <si>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</si>
  <si>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</si>
  <si>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</si>
  <si>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</si>
  <si>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</si>
  <si>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</si>
  <si>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</si>
  <si>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</si>
  <si>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</si>
  <si>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</si>
  <si>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</si>
  <si>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</si>
  <si>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</si>
  <si>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</si>
  <si>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</si>
  <si>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</si>
  <si>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</si>
  <si>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</si>
  <si>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</si>
  <si>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</si>
  <si>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</si>
  <si>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</si>
  <si>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</si>
  <si>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</si>
  <si>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</si>
  <si>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</si>
  <si>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</si>
  <si>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</si>
  <si>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</si>
  <si>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</si>
  <si>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</si>
  <si>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</si>
  <si>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</si>
  <si>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</si>
  <si>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</si>
  <si>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</si>
  <si>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</si>
  <si>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</si>
  <si>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</si>
  <si>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</si>
  <si>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</si>
  <si>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</si>
  <si>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</si>
  <si>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</si>
  <si>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</si>
  <si>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</si>
  <si>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</si>
  <si>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</si>
  <si>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</si>
  <si>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</si>
  <si>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</si>
  <si>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</si>
  <si>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</si>
  <si>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</si>
  <si>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</si>
  <si>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</si>
  <si>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</si>
  <si>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</si>
  <si>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</si>
  <si>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</si>
  <si>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</si>
  <si>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</si>
  <si>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</si>
  <si>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</si>
  <si>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</si>
  <si>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</si>
  <si>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</si>
  <si>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</si>
  <si>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</si>
  <si>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</si>
  <si>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</si>
  <si>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</si>
  <si>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</si>
  <si>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</si>
  <si>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</si>
  <si>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</si>
  <si>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</si>
  <si>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</si>
  <si>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</si>
  <si>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</si>
  <si>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</si>
  <si>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</si>
  <si>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</si>
  <si>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</si>
  <si>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</si>
  <si>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</si>
  <si>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</si>
  <si>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</si>
  <si>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</si>
  <si>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</si>
  <si>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</si>
  <si>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</si>
  <si>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</si>
  <si>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</si>
  <si>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</si>
  <si>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</si>
  <si>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</si>
  <si>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</si>
  <si>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</si>
  <si>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</si>
  <si>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</si>
  <si>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</si>
  <si>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</si>
  <si>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</si>
  <si>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</si>
  <si>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</si>
  <si>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</si>
  <si>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</si>
  <si>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</si>
  <si>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</si>
  <si>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</si>
  <si>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</si>
  <si>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</si>
  <si>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</si>
  <si>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</si>
  <si>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</si>
  <si>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</si>
  <si>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</si>
  <si>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</si>
  <si>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</si>
  <si>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</si>
  <si>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</si>
  <si>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</si>
  <si>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</si>
  <si>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</si>
  <si>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</si>
  <si>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</si>
  <si>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</si>
  <si>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</si>
  <si>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</si>
  <si>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</si>
  <si>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</si>
  <si>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</si>
  <si>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</si>
  <si>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</si>
  <si>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</si>
  <si>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</si>
  <si>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</si>
  <si>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</si>
  <si>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</si>
  <si>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</si>
  <si>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</si>
  <si>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</si>
  <si>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</si>
  <si>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</si>
  <si>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</si>
  <si>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</si>
  <si>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</si>
  <si>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</si>
  <si>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</si>
  <si>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</si>
  <si>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</si>
  <si>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</si>
  <si>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</si>
  <si>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</si>
  <si>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</si>
  <si>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</si>
  <si>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</si>
  <si>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</si>
  <si>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</si>
  <si>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</si>
  <si>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</si>
  <si>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</si>
  <si>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</si>
  <si>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</si>
  <si>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</si>
  <si>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</si>
  <si>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</si>
  <si>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</si>
  <si>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</si>
  <si>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</si>
  <si>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</si>
  <si>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</si>
  <si>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</si>
  <si>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</si>
  <si>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</si>
  <si>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</si>
  <si>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</si>
  <si>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</si>
  <si>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</si>
  <si>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</si>
  <si>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</si>
  <si>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</si>
  <si>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</si>
  <si>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</si>
  <si>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</si>
  <si>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</si>
  <si>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</si>
  <si>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</si>
  <si>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</si>
  <si>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</si>
  <si>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</si>
  <si>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</si>
  <si>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</si>
  <si>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</si>
  <si>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</si>
  <si>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</si>
  <si>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</si>
  <si>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</si>
  <si>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</si>
  <si>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</si>
  <si>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</si>
  <si>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</si>
  <si>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</si>
  <si>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</si>
  <si>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</si>
  <si>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</si>
  <si>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</si>
  <si>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</si>
  <si>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</si>
  <si>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</si>
  <si>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</si>
  <si>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</si>
  <si>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</si>
  <si>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</si>
  <si>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</si>
  <si>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</si>
  <si>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</si>
  <si>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</si>
  <si>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</si>
  <si>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</si>
  <si>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</si>
  <si>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</si>
  <si>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</si>
  <si>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</si>
  <si>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</si>
  <si>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</si>
  <si>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</si>
  <si>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</si>
  <si>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</si>
  <si>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</si>
  <si>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</si>
  <si>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</si>
  <si>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</si>
  <si>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</si>
  <si>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</si>
  <si>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</si>
  <si>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</si>
  <si>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</si>
  <si>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</si>
  <si>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</si>
  <si>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</si>
  <si>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</si>
  <si>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</si>
  <si>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</si>
  <si>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</si>
  <si>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</si>
  <si>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</si>
  <si>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</si>
  <si>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</si>
  <si>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</si>
  <si>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</si>
  <si>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</si>
  <si>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</si>
  <si>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</si>
  <si>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</si>
  <si>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</si>
  <si>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</si>
  <si>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</si>
  <si>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</si>
  <si>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</si>
  <si>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</si>
  <si>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</si>
  <si>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</si>
  <si>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</si>
  <si>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</si>
  <si>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</si>
  <si>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</si>
  <si>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</si>
  <si>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</si>
  <si>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</si>
  <si>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</si>
  <si>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</si>
  <si>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</si>
  <si>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</si>
  <si>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</si>
  <si>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</si>
  <si>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</si>
  <si>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</si>
  <si>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</si>
  <si>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</si>
  <si>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</si>
  <si>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</si>
  <si>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</si>
  <si>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</si>
  <si>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</si>
  <si>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</si>
  <si>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</si>
  <si>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</si>
  <si>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</si>
  <si>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</si>
  <si>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</si>
  <si>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</si>
  <si>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</si>
  <si>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</si>
  <si>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</si>
  <si>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</si>
  <si>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</si>
  <si>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</si>
  <si>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</si>
  <si>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</si>
  <si>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</si>
  <si>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</si>
  <si>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</si>
  <si>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</si>
  <si>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</si>
  <si>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</si>
  <si>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</si>
  <si>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</si>
  <si>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</si>
  <si>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</si>
  <si>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</si>
  <si>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</si>
  <si>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</si>
  <si>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</si>
  <si>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</si>
  <si>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</si>
  <si>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</si>
  <si>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</si>
  <si>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</si>
  <si>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</si>
  <si>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</si>
  <si>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</si>
  <si>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</si>
  <si>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</si>
  <si>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</si>
  <si>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</si>
  <si>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</si>
  <si>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</si>
  <si>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</si>
  <si>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</si>
  <si>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</si>
  <si>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</si>
  <si>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</si>
  <si>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</si>
  <si>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</si>
  <si>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</si>
  <si>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</si>
  <si>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</si>
  <si>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</si>
  <si>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</si>
  <si>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</si>
  <si>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</si>
  <si>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</si>
  <si>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</si>
  <si>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</si>
  <si>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</si>
  <si>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</si>
  <si>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</si>
  <si>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</si>
  <si>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</si>
  <si>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</si>
  <si>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</si>
  <si>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</si>
  <si>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</si>
  <si>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</si>
  <si>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</si>
  <si>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</si>
  <si>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</si>
  <si>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</si>
  <si>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</si>
  <si>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</si>
  <si>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</si>
  <si>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</si>
  <si>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</si>
  <si>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</si>
  <si>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</si>
  <si>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</si>
  <si>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</si>
  <si>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</si>
  <si>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</si>
  <si>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</si>
  <si>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</si>
  <si>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</si>
  <si>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</si>
  <si>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</si>
  <si>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</si>
  <si>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</si>
  <si>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</si>
  <si>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</si>
  <si>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</si>
  <si>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</si>
  <si>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</si>
  <si>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</si>
  <si>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</si>
  <si>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</si>
  <si>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</si>
  <si>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</si>
  <si>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</si>
  <si>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</si>
  <si>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</si>
  <si>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</si>
  <si>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</si>
  <si>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</si>
  <si>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</si>
  <si>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</si>
  <si>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</si>
  <si>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</si>
  <si>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</si>
  <si>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</si>
  <si>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</si>
  <si>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</si>
  <si>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</si>
  <si>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</si>
  <si>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</si>
  <si>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</si>
  <si>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</si>
  <si>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</si>
  <si>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</si>
  <si>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</si>
  <si>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</si>
  <si>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</si>
  <si>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</si>
  <si>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</si>
  <si>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</si>
  <si>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</si>
  <si>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</si>
  <si>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</si>
  <si>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</si>
  <si>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</si>
  <si>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</si>
  <si>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</si>
  <si>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</si>
  <si>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</si>
  <si>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</si>
  <si>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</si>
  <si>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</si>
  <si>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</si>
  <si>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</si>
  <si>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</si>
  <si>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</si>
  <si>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</si>
  <si>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</si>
  <si>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</si>
  <si>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</si>
  <si>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</si>
  <si>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</si>
  <si>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</si>
  <si>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</si>
  <si>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</si>
  <si>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</si>
  <si>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</si>
  <si>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</si>
  <si>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</si>
  <si>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</si>
  <si>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</si>
  <si>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</si>
  <si>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</si>
  <si>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</si>
  <si>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</si>
  <si>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</si>
  <si>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</si>
  <si>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</si>
  <si>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</si>
  <si>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</si>
  <si>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</si>
  <si>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</si>
  <si>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</si>
  <si>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</si>
  <si>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</si>
  <si>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</si>
  <si>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</si>
  <si>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</si>
  <si>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</si>
  <si>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</si>
  <si>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</si>
  <si>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</si>
  <si>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</si>
  <si>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</si>
  <si>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</si>
  <si>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</si>
  <si>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</si>
  <si>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</si>
  <si>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</si>
  <si>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</si>
  <si>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</si>
  <si>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</si>
  <si>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</si>
  <si>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</si>
  <si>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</si>
  <si>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</si>
  <si>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</si>
  <si>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</si>
  <si>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</si>
  <si>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</si>
  <si>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</si>
  <si>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</si>
  <si>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</si>
  <si>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</si>
  <si>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</si>
  <si>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</si>
  <si>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</si>
  <si>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</si>
  <si>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</si>
  <si>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</si>
  <si>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</si>
  <si>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</si>
  <si>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</si>
  <si>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</si>
  <si>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</si>
  <si>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</si>
  <si>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</si>
  <si>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</si>
  <si>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</si>
  <si>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</si>
  <si>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</si>
  <si>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</si>
  <si>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</si>
  <si>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</si>
  <si>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</si>
  <si>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</si>
  <si>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</si>
  <si>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</si>
  <si>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</si>
  <si>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</si>
  <si>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</si>
  <si>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</si>
  <si>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</si>
  <si>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</si>
  <si>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</si>
  <si>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</si>
  <si>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</si>
  <si>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</si>
  <si>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</si>
  <si>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</si>
  <si>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</si>
  <si>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</si>
  <si>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</si>
  <si>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</si>
  <si>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</si>
  <si>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</si>
  <si>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</si>
  <si>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</si>
  <si>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</si>
  <si>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</si>
  <si>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</si>
  <si>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</si>
  <si>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</si>
  <si>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</si>
  <si>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</si>
  <si>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</si>
  <si>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</si>
  <si>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</si>
  <si>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</si>
  <si>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</si>
  <si>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</si>
  <si>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</si>
  <si>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</si>
  <si>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</si>
  <si>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</si>
  <si>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</si>
  <si>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</si>
  <si>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</si>
  <si>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</si>
  <si>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</si>
  <si>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</si>
  <si>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</si>
  <si>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</si>
  <si>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</si>
  <si>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</si>
  <si>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</si>
  <si>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</si>
  <si>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</si>
  <si>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</si>
  <si>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</si>
  <si>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</si>
  <si>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</si>
  <si>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</si>
  <si>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</si>
  <si>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</si>
  <si>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</si>
  <si>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</si>
  <si>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</si>
  <si>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</si>
  <si>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</si>
  <si>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</si>
  <si>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</si>
  <si>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</si>
  <si>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</si>
  <si>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</si>
  <si>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</si>
  <si>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</si>
  <si>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</si>
  <si>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</si>
  <si>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</si>
  <si>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</si>
  <si>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</si>
  <si>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</si>
  <si>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</si>
  <si>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</si>
  <si>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</si>
  <si>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</si>
  <si>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</si>
  <si>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</si>
  <si>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</si>
  <si>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</si>
  <si>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</si>
  <si>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</si>
  <si>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</si>
  <si>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</si>
  <si>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</si>
  <si>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</si>
  <si>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</si>
  <si>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</si>
  <si>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</si>
  <si>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</si>
  <si>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</si>
  <si>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</si>
  <si>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</si>
  <si>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</si>
  <si>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</si>
  <si>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</si>
  <si>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</si>
  <si>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</si>
  <si>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</si>
  <si>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</si>
  <si>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</si>
  <si>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</si>
  <si>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</si>
  <si>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</si>
  <si>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</si>
  <si>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</si>
  <si>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</si>
  <si>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</si>
  <si>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</si>
  <si>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</si>
  <si>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</si>
  <si>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</si>
  <si>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</si>
  <si>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</si>
  <si>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</si>
  <si>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</si>
  <si>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</si>
  <si>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</si>
  <si>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</si>
  <si>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</si>
  <si>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</si>
  <si>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</si>
  <si>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</si>
  <si>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</si>
  <si>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</si>
  <si>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</si>
  <si>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</si>
  <si>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</si>
  <si>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</si>
  <si>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</si>
  <si>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</si>
  <si>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</si>
  <si>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</si>
  <si>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</si>
  <si>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</si>
  <si>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</si>
  <si>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</si>
  <si>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</si>
  <si>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</si>
  <si>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</si>
  <si>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</si>
  <si>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</si>
  <si>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</si>
  <si>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</si>
  <si>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</si>
  <si>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</si>
  <si>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</si>
  <si>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</si>
  <si>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</si>
  <si>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</si>
  <si>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</si>
  <si>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</si>
  <si>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</si>
  <si>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</si>
  <si>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</si>
  <si>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</si>
  <si>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</si>
  <si>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</si>
  <si>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</si>
  <si>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</si>
  <si>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</si>
  <si>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</si>
  <si>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</si>
  <si>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</si>
  <si>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</si>
  <si>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</si>
  <si>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</si>
  <si>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</si>
  <si>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</si>
  <si>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</si>
  <si>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</si>
  <si>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</si>
  <si>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</si>
  <si>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</si>
  <si>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</si>
  <si>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</si>
  <si>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</si>
  <si>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</si>
  <si>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</si>
  <si>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</si>
  <si>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</si>
  <si>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</si>
  <si>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</si>
  <si>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</si>
  <si>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</si>
  <si>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</si>
  <si>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</si>
  <si>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</si>
  <si>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</si>
  <si>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</si>
  <si>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</si>
  <si>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</si>
  <si>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</si>
  <si>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</si>
  <si>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</si>
  <si>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</si>
  <si>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</si>
  <si>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</si>
  <si>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</si>
  <si>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</si>
  <si>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</si>
  <si>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</si>
  <si>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</si>
  <si>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</si>
  <si>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</si>
  <si>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</si>
  <si>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</si>
  <si>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</si>
  <si>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</si>
  <si>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</si>
  <si>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</si>
  <si>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</si>
  <si>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</si>
  <si>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</si>
  <si>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</si>
  <si>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</si>
  <si>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</si>
  <si>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</si>
  <si>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</si>
  <si>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</si>
  <si>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</si>
  <si>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</si>
  <si>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</si>
  <si>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</si>
  <si>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</si>
  <si>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</si>
  <si>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</si>
  <si>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</si>
  <si>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</si>
  <si>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</si>
  <si>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</si>
  <si>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</si>
  <si>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</si>
  <si>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</si>
  <si>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</si>
  <si>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</si>
  <si>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</si>
  <si>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</si>
  <si>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</si>
  <si>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</si>
  <si>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</si>
  <si>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</si>
  <si>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</si>
  <si>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</si>
  <si>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</si>
  <si>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</si>
  <si>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</si>
  <si>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</si>
  <si>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</si>
  <si>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</si>
  <si>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</si>
  <si>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</si>
  <si>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</si>
  <si>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</si>
  <si>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</si>
  <si>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</si>
  <si>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</si>
  <si>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</si>
  <si>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</si>
  <si>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</si>
  <si>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</si>
  <si>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</si>
  <si>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</si>
  <si>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</si>
  <si>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</si>
  <si>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</si>
  <si>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</si>
  <si>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</si>
  <si>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</si>
  <si>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</si>
  <si>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</si>
  <si>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</si>
  <si>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</si>
  <si>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</si>
  <si>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</si>
  <si>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</si>
  <si>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</si>
  <si>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</si>
  <si>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</si>
  <si>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</si>
  <si>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</si>
  <si>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</si>
  <si>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</si>
  <si>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</si>
  <si>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</si>
  <si>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</si>
  <si>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</si>
  <si>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</si>
  <si>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</si>
  <si>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</si>
  <si>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</si>
  <si>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</si>
  <si>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</si>
  <si>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</si>
  <si>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</si>
  <si>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</si>
  <si>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</si>
  <si>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</si>
  <si>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</si>
  <si>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</si>
  <si>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</si>
  <si>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</si>
  <si>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</si>
  <si>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</si>
  <si>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</si>
  <si>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</si>
  <si>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</si>
  <si>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</si>
  <si>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</si>
  <si>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</si>
  <si>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</si>
  <si>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</si>
  <si>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</si>
  <si>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</si>
  <si>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</si>
  <si>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</si>
  <si>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</si>
  <si>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</si>
  <si>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</si>
  <si>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</si>
  <si>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</si>
  <si>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</si>
  <si>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</si>
  <si>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</si>
  <si>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</si>
  <si>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</si>
  <si>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</si>
  <si>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</si>
  <si>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</si>
  <si>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</si>
  <si>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</si>
  <si>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</si>
  <si>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</si>
  <si>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</si>
  <si>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</si>
  <si>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</si>
  <si>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</si>
  <si>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</si>
  <si>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</si>
  <si>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</si>
  <si>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</si>
  <si>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</si>
  <si>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</si>
  <si>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</si>
  <si>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</si>
  <si>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</si>
  <si>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</si>
  <si>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</si>
  <si>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</si>
  <si>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</si>
  <si>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</si>
  <si>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</si>
  <si>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</si>
  <si>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</si>
  <si>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</si>
  <si>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</si>
  <si>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</si>
  <si>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</si>
  <si>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</si>
  <si>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</si>
  <si>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</si>
  <si>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</si>
  <si>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</si>
  <si>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</si>
  <si>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</si>
  <si>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</si>
  <si>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</si>
  <si>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</si>
  <si>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</si>
  <si>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</si>
  <si>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</si>
  <si>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</si>
  <si>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</si>
  <si>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</si>
  <si>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</si>
  <si>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</si>
  <si>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</si>
  <si>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</si>
  <si>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</si>
  <si>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</si>
  <si>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</si>
  <si>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</si>
  <si>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</si>
  <si>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</si>
  <si>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</si>
  <si>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</si>
  <si>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</si>
  <si>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</si>
  <si>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</si>
  <si>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</si>
  <si>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</si>
  <si>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</si>
  <si>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</si>
  <si>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</si>
  <si>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</si>
  <si>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</si>
  <si>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</si>
  <si>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</si>
  <si>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</si>
  <si>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</si>
  <si>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</si>
  <si>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</si>
  <si>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</si>
  <si>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</si>
  <si>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</si>
  <si>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</si>
  <si>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</si>
  <si>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</si>
  <si>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</si>
  <si>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</si>
  <si>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</si>
  <si>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</si>
  <si>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</si>
  <si>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</si>
  <si>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</si>
  <si>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</si>
  <si>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</si>
  <si>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</si>
  <si>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</si>
  <si>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</si>
  <si>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</si>
  <si>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</si>
  <si>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</si>
  <si>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</si>
  <si>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</si>
  <si>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</si>
  <si>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</si>
  <si>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</si>
  <si>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</si>
  <si>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</si>
  <si>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</si>
  <si>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</si>
  <si>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</si>
  <si>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</si>
  <si>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</si>
  <si>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</si>
  <si>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</si>
  <si>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</si>
  <si>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</si>
  <si>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</si>
  <si>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</si>
  <si>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</si>
  <si>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</si>
  <si>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</si>
  <si>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</si>
  <si>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</si>
  <si>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</si>
  <si>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</si>
  <si>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</si>
  <si>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</si>
  <si>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</si>
  <si>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</si>
  <si>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</si>
  <si>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</si>
  <si>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</si>
  <si>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</si>
  <si>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</si>
  <si>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</si>
  <si>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</si>
  <si>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</si>
  <si>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</si>
  <si>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</si>
  <si>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</si>
  <si>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</si>
  <si>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</si>
  <si>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</si>
  <si>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</si>
  <si>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</si>
  <si>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</si>
  <si>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</si>
  <si>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</si>
  <si>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</si>
  <si>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</si>
  <si>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</si>
  <si>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</si>
  <si>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</si>
  <si>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</si>
  <si>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</si>
  <si>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</si>
  <si>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</si>
  <si>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</si>
  <si>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</si>
  <si>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</si>
  <si>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</si>
  <si>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</si>
  <si>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</si>
  <si>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</si>
  <si>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</si>
  <si>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</si>
  <si>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</si>
  <si>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</si>
  <si>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</si>
  <si>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</si>
  <si>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</si>
  <si>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</si>
  <si>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</si>
  <si>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</si>
  <si>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</si>
  <si>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</si>
  <si>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</si>
  <si>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</si>
  <si>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</si>
  <si>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</si>
  <si>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</si>
  <si>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</si>
  <si>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</si>
  <si>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</si>
  <si>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</si>
  <si>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</si>
  <si>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</si>
  <si>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</si>
  <si>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</si>
  <si>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</si>
  <si>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</si>
  <si>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</si>
  <si>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</si>
  <si>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</si>
  <si>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</si>
  <si>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</si>
  <si>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</si>
  <si>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</si>
  <si>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</si>
  <si>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</si>
  <si>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</si>
  <si>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</si>
  <si>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</si>
  <si>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</si>
  <si>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</si>
  <si>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</si>
  <si>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</si>
  <si>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</si>
  <si>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</si>
  <si>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</si>
  <si>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</si>
  <si>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</si>
  <si>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</si>
  <si>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</si>
  <si>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</si>
  <si>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</si>
  <si>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</si>
  <si>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</si>
  <si>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</si>
  <si>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</si>
  <si>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</si>
  <si>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</si>
  <si>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</si>
  <si>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</si>
  <si>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</si>
  <si>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</si>
  <si>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</si>
  <si>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</si>
  <si>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</si>
  <si>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</si>
  <si>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</si>
  <si>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</si>
  <si>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</si>
  <si>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</si>
  <si>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</si>
  <si>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</si>
  <si>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</si>
  <si>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</si>
  <si>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</si>
  <si>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</si>
  <si>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</si>
  <si>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</si>
  <si>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</si>
  <si>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</si>
  <si>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</si>
  <si>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</si>
  <si>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</si>
  <si>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</si>
  <si>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</si>
  <si>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</si>
  <si>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</si>
  <si>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</si>
  <si>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</si>
  <si>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</si>
  <si>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</si>
  <si>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</si>
  <si>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</si>
  <si>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</si>
  <si>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</si>
  <si>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</si>
  <si>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</si>
  <si>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</si>
  <si>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</si>
  <si>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</si>
  <si>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</si>
  <si>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</si>
  <si>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</si>
  <si>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</si>
  <si>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</si>
  <si>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</si>
  <si>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</si>
  <si>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</si>
  <si>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</si>
  <si>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</si>
  <si>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</si>
  <si>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</si>
  <si>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</si>
  <si>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</si>
  <si>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</si>
  <si>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</si>
  <si>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</si>
  <si>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</si>
  <si>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</si>
  <si>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</si>
  <si>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</si>
  <si>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</si>
  <si>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</si>
  <si>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</si>
  <si>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</si>
  <si>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</si>
  <si>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</si>
  <si>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</si>
  <si>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</si>
  <si>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</si>
  <si>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</si>
  <si>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</si>
  <si>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</si>
  <si>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</si>
  <si>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</si>
  <si>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</si>
  <si>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</si>
  <si>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</si>
  <si>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</si>
  <si>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</si>
  <si>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</si>
  <si>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</si>
  <si>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</si>
  <si>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</si>
  <si>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</si>
  <si>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</si>
  <si>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</si>
  <si>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</si>
  <si>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</si>
  <si>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</si>
  <si>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</si>
  <si>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</si>
  <si>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</si>
  <si>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</si>
  <si>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</si>
  <si>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</si>
  <si>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</si>
  <si>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</si>
  <si>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</si>
  <si>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</si>
  <si>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</si>
  <si>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</si>
  <si>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</si>
  <si>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</si>
  <si>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</si>
  <si>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</si>
  <si>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</si>
  <si>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</si>
  <si>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</si>
  <si>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</si>
  <si>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</si>
  <si>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</si>
  <si>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</si>
  <si>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</si>
  <si>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</si>
  <si>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</si>
  <si>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</si>
  <si>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</si>
  <si>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</si>
  <si>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</si>
  <si>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</si>
  <si>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</si>
  <si>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</si>
  <si>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</si>
  <si>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</si>
  <si>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</si>
  <si>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</si>
  <si>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</si>
  <si>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</si>
  <si>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</si>
  <si>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</si>
  <si>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</si>
  <si>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</si>
  <si>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</si>
  <si>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</si>
  <si>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</si>
  <si>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</si>
  <si>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</si>
  <si>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</si>
  <si>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</si>
  <si>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</si>
  <si>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</si>
  <si>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</si>
  <si>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</si>
  <si>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</si>
  <si>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</si>
  <si>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</si>
  <si>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</si>
  <si>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</si>
  <si>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</si>
  <si>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</si>
  <si>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</si>
  <si>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</si>
  <si>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</si>
  <si>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</si>
  <si>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</si>
  <si>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</si>
  <si>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</si>
  <si>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</si>
  <si>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</si>
  <si>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</si>
  <si>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</si>
  <si>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</si>
  <si>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</si>
  <si>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</si>
  <si>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</si>
  <si>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</si>
  <si>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</si>
  <si>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</si>
  <si>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</si>
  <si>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</si>
  <si>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</si>
  <si>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</si>
  <si>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</si>
  <si>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</si>
  <si>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</si>
  <si>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</si>
  <si>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</si>
  <si>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</si>
  <si>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</si>
  <si>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</si>
  <si>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</si>
  <si>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</si>
  <si>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</si>
  <si>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</si>
  <si>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</si>
  <si>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</si>
  <si>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</si>
  <si>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</si>
  <si>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</si>
  <si>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</si>
  <si>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</si>
  <si>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</si>
  <si>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</si>
  <si>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</si>
  <si>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</si>
  <si>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</si>
  <si>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</si>
  <si>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</si>
  <si>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</si>
  <si>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</si>
  <si>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</si>
  <si>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</si>
  <si>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</si>
  <si>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</si>
  <si>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</si>
  <si>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</si>
  <si>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</si>
  <si>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</si>
  <si>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</si>
  <si>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</si>
  <si>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</si>
  <si>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</si>
  <si>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</si>
  <si>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</si>
  <si>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</si>
  <si>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</si>
  <si>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</si>
  <si>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</si>
  <si>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</si>
  <si>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</si>
  <si>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</si>
  <si>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</si>
  <si>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</si>
  <si>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</si>
  <si>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</si>
  <si>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</si>
  <si>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</si>
  <si>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</si>
  <si>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</si>
  <si>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</si>
  <si>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</si>
  <si>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</si>
  <si>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</si>
  <si>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</si>
  <si>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</si>
  <si>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</si>
  <si>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</si>
  <si>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</si>
  <si>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</si>
  <si>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</si>
  <si>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</si>
  <si>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</si>
  <si>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</si>
  <si>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</si>
  <si>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</si>
  <si>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</si>
  <si>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</si>
  <si>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</si>
  <si>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</si>
  <si>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</si>
  <si>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</si>
  <si>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</si>
  <si>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</si>
  <si>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</si>
  <si>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</si>
  <si>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</si>
  <si>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</si>
  <si>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</si>
  <si>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</si>
  <si>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</si>
  <si>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</si>
  <si>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</si>
  <si>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</si>
  <si>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</si>
  <si>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</si>
  <si>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</si>
  <si>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</si>
  <si>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</si>
  <si>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</si>
  <si>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</si>
  <si>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</si>
  <si>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</si>
  <si>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</si>
  <si>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</si>
  <si>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</si>
  <si>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</si>
  <si>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</si>
  <si>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</si>
  <si>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</si>
  <si>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</si>
  <si>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</si>
  <si>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</si>
  <si>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</si>
  <si>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</si>
  <si>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</si>
  <si>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</si>
  <si>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</si>
  <si>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</si>
  <si>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</si>
  <si>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</si>
  <si>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</si>
  <si>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</si>
  <si>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</si>
  <si>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</si>
  <si>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</si>
  <si>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</si>
  <si>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</si>
  <si>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</si>
  <si>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</si>
  <si>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</si>
  <si>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</si>
  <si>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</si>
  <si>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</si>
  <si>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</si>
  <si>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</si>
  <si>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</si>
  <si>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</si>
  <si>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</si>
  <si>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</si>
  <si>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</si>
  <si>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</si>
  <si>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</si>
  <si>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</si>
  <si>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</si>
  <si>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</si>
  <si>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</si>
  <si>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</si>
  <si>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</si>
  <si>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</si>
  <si>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</si>
  <si>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</si>
  <si>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</si>
  <si>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</si>
  <si>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</si>
  <si>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</si>
  <si>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</si>
  <si>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</si>
  <si>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</si>
  <si>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</si>
  <si>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</si>
  <si>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</si>
  <si>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</si>
  <si>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</si>
  <si>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</si>
  <si>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</si>
  <si>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</si>
  <si>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</si>
  <si>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</si>
  <si>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</si>
  <si>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</si>
  <si>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</si>
  <si>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</si>
  <si>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</si>
  <si>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</si>
  <si>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</si>
  <si>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</si>
  <si>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</si>
  <si>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</si>
  <si>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</si>
  <si>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</si>
  <si>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</si>
  <si>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</si>
  <si>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</si>
  <si>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</si>
  <si>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</si>
  <si>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</si>
  <si>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</si>
  <si>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</si>
  <si>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</si>
  <si>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</si>
  <si>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</si>
  <si>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</si>
  <si>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</si>
  <si>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</si>
  <si>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</si>
  <si>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</si>
  <si>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</si>
  <si>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</si>
  <si>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</si>
  <si>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</si>
  <si>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</si>
  <si>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</si>
  <si>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</si>
  <si>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</si>
  <si>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</si>
  <si>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</si>
  <si>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</si>
  <si>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</si>
  <si>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</si>
  <si>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</si>
  <si>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</si>
  <si>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</si>
  <si>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</si>
  <si>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</si>
  <si>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</si>
  <si>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</si>
  <si>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</si>
  <si>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</si>
  <si>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</si>
  <si>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</si>
  <si>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</si>
  <si>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</si>
  <si>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</si>
  <si>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</si>
  <si>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</si>
  <si>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</si>
  <si>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</si>
  <si>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</si>
  <si>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</si>
  <si>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</si>
  <si>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</si>
  <si>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</si>
  <si>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</si>
  <si>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</si>
  <si>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</si>
  <si>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</si>
  <si>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</si>
  <si>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</si>
  <si>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</si>
  <si>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</si>
  <si>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</si>
  <si>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</si>
  <si>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</si>
  <si>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</si>
  <si>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</si>
  <si>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</si>
  <si>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</si>
  <si>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</si>
  <si>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</si>
  <si>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</si>
  <si>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</si>
  <si>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</si>
  <si>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</si>
  <si>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</si>
  <si>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</si>
  <si>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</si>
  <si>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</si>
  <si>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</si>
  <si>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</si>
  <si>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</si>
  <si>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</si>
  <si>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</si>
  <si>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</si>
  <si>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</si>
  <si>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</si>
  <si>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</si>
  <si>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</si>
  <si>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</si>
  <si>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</si>
  <si>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</si>
  <si>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</si>
  <si>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</si>
  <si>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</si>
  <si>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</si>
  <si>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</si>
  <si>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</si>
  <si>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</si>
  <si>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</si>
  <si>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</si>
  <si>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</si>
  <si>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</si>
  <si>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</si>
  <si>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</si>
  <si>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</si>
  <si>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</si>
  <si>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</si>
  <si>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</si>
  <si>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</si>
  <si>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</si>
  <si>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</si>
  <si>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</si>
  <si>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</si>
  <si>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</si>
  <si>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</si>
  <si>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</si>
  <si>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</si>
  <si>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</si>
  <si>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</si>
  <si>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</si>
  <si>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</si>
  <si>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</si>
  <si>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</si>
  <si>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</si>
  <si>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</si>
  <si>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</si>
  <si>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</si>
  <si>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</si>
  <si>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</si>
  <si>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</si>
  <si>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</si>
  <si>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</si>
  <si>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</si>
  <si>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</si>
  <si>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</si>
  <si>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</si>
  <si>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</si>
  <si>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</si>
  <si>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</si>
  <si>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</si>
  <si>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</si>
  <si>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</si>
  <si>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</si>
  <si>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</si>
  <si>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</si>
  <si>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</si>
  <si>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</si>
  <si>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</si>
  <si>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</si>
  <si>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</si>
  <si>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</si>
  <si>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</si>
  <si>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</si>
  <si>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</si>
  <si>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</si>
  <si>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</si>
  <si>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</si>
  <si>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</si>
  <si>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</si>
  <si>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</si>
  <si>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</si>
  <si>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</si>
  <si>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</si>
  <si>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</si>
  <si>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</si>
  <si>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</si>
  <si>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</si>
  <si>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</si>
  <si>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</si>
  <si>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</si>
  <si>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</si>
  <si>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</si>
  <si>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</si>
  <si>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</si>
  <si>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</si>
  <si>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</si>
  <si>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</si>
  <si>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</si>
  <si>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</si>
  <si>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</si>
  <si>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</si>
  <si>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</si>
  <si>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</si>
  <si>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</si>
  <si>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</si>
  <si>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</si>
  <si>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</si>
  <si>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</si>
  <si>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</si>
  <si>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</si>
  <si>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</si>
  <si>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</si>
  <si>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</si>
  <si>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</si>
  <si>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</si>
  <si>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</si>
  <si>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</si>
  <si>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</si>
  <si>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</si>
  <si>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</si>
  <si>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</si>
  <si>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</si>
  <si>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</si>
  <si>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</si>
  <si>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</si>
  <si>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</si>
  <si>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</si>
  <si>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</si>
  <si>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</si>
  <si>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</si>
  <si>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</si>
  <si>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</si>
  <si>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</si>
  <si>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</si>
  <si>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</si>
  <si>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</si>
  <si>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</si>
  <si>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</si>
  <si>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</si>
  <si>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</si>
  <si>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</si>
  <si>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</si>
  <si>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</si>
  <si>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</si>
  <si>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</si>
  <si>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</si>
  <si>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</si>
  <si>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</si>
  <si>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</si>
  <si>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</si>
  <si>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</si>
  <si>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</si>
  <si>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</si>
  <si>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</si>
  <si>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</si>
  <si>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</si>
  <si>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</si>
  <si>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</si>
  <si>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</si>
  <si>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</si>
  <si>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</si>
  <si>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</si>
  <si>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</si>
  <si>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</si>
  <si>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</si>
  <si>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</si>
  <si>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</si>
  <si>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</si>
  <si>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</si>
  <si>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</si>
  <si>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</si>
  <si>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</si>
  <si>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</si>
  <si>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</si>
  <si>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</si>
  <si>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</si>
  <si>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</si>
  <si>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</si>
  <si>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</si>
  <si>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</si>
  <si>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</si>
  <si>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</si>
  <si>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</si>
  <si>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</si>
  <si>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</si>
  <si>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</si>
  <si>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</si>
  <si>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</si>
  <si>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</si>
  <si>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</si>
  <si>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</si>
  <si>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</si>
  <si>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</si>
  <si>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</si>
  <si>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</si>
  <si>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</si>
  <si>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</si>
  <si>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</si>
  <si>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</si>
  <si>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</si>
  <si>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</si>
  <si>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</si>
  <si>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</si>
  <si>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</si>
  <si>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</si>
  <si>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</si>
  <si>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</si>
  <si>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</si>
  <si>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</si>
  <si>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</si>
  <si>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</si>
  <si>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</si>
  <si>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</si>
  <si>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</si>
  <si>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</si>
  <si>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</si>
  <si>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</si>
  <si>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</si>
  <si>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</si>
  <si>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</si>
  <si>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</si>
  <si>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</si>
  <si>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</si>
  <si>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</si>
  <si>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</si>
  <si>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</si>
  <si>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</si>
  <si>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</si>
  <si>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</si>
  <si>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</si>
  <si>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</si>
  <si>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</si>
  <si>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</si>
  <si>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</si>
  <si>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</si>
  <si>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</si>
  <si>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</si>
  <si>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</si>
  <si>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</si>
  <si>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</si>
  <si>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</si>
  <si>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</si>
  <si>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</si>
  <si>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</si>
  <si>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</si>
  <si>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</si>
  <si>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</si>
  <si>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</si>
  <si>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</si>
  <si>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</si>
  <si>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</si>
  <si>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</si>
  <si>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</si>
  <si>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</si>
  <si>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</si>
  <si>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</si>
  <si>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</si>
  <si>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</si>
  <si>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</si>
  <si>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</si>
  <si>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</si>
  <si>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</si>
  <si>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</si>
  <si>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</si>
  <si>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</si>
  <si>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</si>
  <si>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</si>
  <si>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</si>
  <si>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</si>
  <si>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</si>
  <si>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</si>
  <si>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</si>
  <si>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</si>
  <si>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</si>
  <si>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</si>
  <si>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</si>
  <si>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</si>
  <si>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</si>
  <si>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</si>
  <si>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</si>
  <si>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</si>
  <si>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</si>
  <si>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</si>
  <si>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</si>
  <si>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</si>
  <si>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</si>
  <si>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</si>
  <si>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</si>
  <si>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</si>
  <si>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</si>
  <si>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</si>
  <si>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</si>
  <si>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</si>
  <si>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</si>
  <si>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</si>
  <si>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</si>
  <si>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</si>
  <si>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</si>
  <si>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</si>
  <si>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</si>
  <si>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</si>
  <si>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</si>
  <si>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</si>
  <si>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</si>
  <si>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</si>
  <si>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</si>
  <si>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</si>
  <si>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</si>
  <si>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</si>
  <si>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</si>
  <si>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</si>
  <si>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</si>
  <si>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</si>
  <si>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</si>
  <si>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</si>
  <si>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</si>
  <si>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</si>
  <si>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</si>
  <si>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</si>
  <si>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</si>
  <si>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</si>
  <si>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</si>
  <si>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</si>
  <si>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</si>
  <si>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</si>
  <si>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</si>
  <si>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</si>
  <si>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</si>
  <si>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</si>
  <si>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</si>
  <si>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</si>
  <si>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</si>
  <si>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</si>
  <si>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</si>
  <si>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</si>
  <si>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</si>
  <si>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</si>
  <si>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</si>
  <si>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</si>
  <si>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</si>
  <si>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</si>
  <si>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</si>
  <si>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</si>
  <si>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</si>
  <si>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</si>
  <si>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</si>
  <si>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</si>
  <si>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</si>
  <si>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</si>
  <si>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</si>
  <si>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</si>
  <si>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</si>
  <si>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</si>
  <si>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</si>
  <si>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</si>
  <si>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</si>
  <si>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</si>
  <si>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</si>
  <si>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</si>
  <si>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</si>
  <si>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</si>
  <si>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</si>
  <si>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</si>
  <si>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</si>
  <si>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</si>
  <si>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</si>
  <si>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</si>
  <si>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</si>
  <si>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</si>
  <si>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</si>
  <si>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</si>
  <si>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</si>
  <si>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</si>
  <si>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</si>
  <si>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</si>
  <si>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</si>
  <si>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</si>
  <si>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</si>
  <si>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</si>
  <si>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</si>
  <si>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</si>
  <si>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</si>
  <si>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</si>
  <si>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</si>
  <si>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</si>
  <si>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</si>
  <si>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</si>
  <si>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</si>
  <si>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</si>
  <si>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</si>
  <si>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</si>
  <si>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</si>
  <si>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</si>
  <si>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</si>
  <si>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</si>
  <si>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</si>
  <si>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</si>
  <si>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</si>
  <si>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</si>
  <si>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</si>
  <si>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</si>
  <si>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</si>
  <si>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</si>
  <si>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</si>
  <si>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</si>
  <si>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</si>
  <si>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</si>
  <si>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</si>
  <si>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</si>
  <si>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</si>
  <si>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</si>
  <si>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</si>
  <si>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</si>
  <si>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</si>
  <si>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</si>
  <si>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</si>
  <si>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</si>
  <si>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</si>
  <si>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</si>
  <si>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</si>
  <si>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</si>
  <si>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</si>
  <si>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</si>
  <si>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</si>
  <si>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</si>
  <si>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</si>
  <si>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</si>
  <si>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</si>
  <si>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</si>
  <si>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</si>
  <si>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</si>
  <si>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</si>
  <si>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</si>
  <si>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</si>
  <si>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</si>
  <si>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</si>
  <si>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</si>
  <si>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</si>
  <si>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</si>
  <si>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</si>
  <si>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</si>
  <si>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</si>
  <si>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</si>
  <si>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</si>
  <si>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</si>
  <si>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</si>
  <si>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</si>
  <si>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</si>
  <si>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</si>
  <si>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</si>
  <si>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</si>
  <si>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</si>
  <si>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</si>
  <si>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</si>
  <si>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</si>
  <si>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</si>
  <si>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</si>
  <si>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</si>
  <si>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</si>
  <si>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</si>
  <si>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</si>
  <si>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</si>
  <si>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</si>
  <si>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</si>
  <si>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</si>
  <si>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</si>
  <si>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</si>
  <si>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</si>
  <si>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</si>
  <si>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</si>
  <si>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</si>
  <si>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</si>
  <si>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</si>
  <si>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</si>
  <si>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</si>
  <si>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</si>
  <si>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</si>
  <si>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</si>
  <si>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</si>
  <si>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</si>
  <si>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</si>
  <si>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</si>
  <si>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</si>
  <si>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</si>
  <si>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</si>
  <si>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</si>
  <si>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</si>
  <si>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</si>
  <si>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</si>
  <si>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</si>
  <si>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</si>
  <si>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</si>
  <si>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</si>
  <si>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</si>
  <si>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</si>
  <si>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</si>
  <si>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</si>
  <si>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</si>
  <si>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</si>
  <si>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</si>
  <si>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</si>
  <si>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</si>
  <si>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</si>
  <si>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</si>
  <si>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</si>
  <si>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</si>
  <si>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</si>
  <si>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</si>
  <si>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</si>
  <si>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</si>
  <si>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</si>
  <si>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</si>
  <si>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</si>
  <si>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</si>
  <si>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</si>
  <si>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</si>
  <si>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</si>
  <si>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</si>
  <si>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</si>
  <si>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</si>
  <si>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</si>
  <si>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</si>
  <si>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</si>
  <si>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</si>
  <si>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</si>
  <si>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</si>
  <si>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</si>
  <si>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</si>
  <si>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</si>
  <si>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</si>
  <si>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</si>
  <si>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</si>
  <si>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</si>
  <si>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</si>
  <si>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</si>
  <si>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</si>
  <si>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</si>
  <si>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</si>
  <si>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</si>
  <si>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</si>
  <si>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</si>
  <si>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</si>
  <si>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</si>
  <si>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</si>
  <si>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</si>
  <si>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</si>
  <si>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</si>
  <si>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</si>
  <si>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</si>
  <si>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</si>
  <si>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</si>
  <si>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</si>
  <si>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</si>
  <si>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</si>
  <si>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</si>
  <si>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</si>
  <si>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</si>
  <si>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</si>
  <si>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</si>
  <si>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</si>
  <si>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</si>
  <si>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</si>
  <si>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</si>
  <si>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</si>
  <si>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</si>
  <si>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</si>
  <si>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</si>
  <si>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</si>
  <si>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</si>
  <si>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</si>
  <si>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</si>
  <si>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</si>
  <si>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</si>
  <si>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</si>
  <si>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</si>
  <si>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</si>
  <si>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</si>
  <si>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</si>
  <si>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</si>
  <si>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</si>
  <si>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</si>
  <si>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</si>
  <si>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</si>
  <si>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</si>
  <si>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</si>
  <si>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</si>
  <si>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</si>
  <si>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</si>
  <si>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</si>
  <si>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</si>
  <si>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</si>
  <si>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</si>
  <si>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</si>
  <si>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</si>
  <si>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</si>
  <si>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</si>
  <si>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</si>
  <si>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</si>
  <si>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</si>
  <si>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</si>
  <si>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</si>
  <si>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</si>
  <si>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</si>
  <si>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</si>
  <si>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</si>
  <si>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</si>
  <si>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</si>
  <si>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</si>
  <si>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</si>
  <si>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</si>
  <si>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</si>
  <si>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</si>
  <si>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</si>
  <si>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</si>
  <si>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</si>
  <si>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</si>
  <si>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</si>
  <si>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</si>
  <si>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</si>
  <si>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</si>
  <si>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</si>
  <si>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</si>
  <si>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</si>
  <si>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</si>
  <si>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</si>
  <si>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</si>
  <si>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</si>
  <si>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</si>
  <si>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</si>
  <si>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</si>
  <si>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</si>
  <si>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</si>
  <si>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</si>
  <si>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</si>
  <si>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</si>
  <si>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</si>
  <si>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</si>
  <si>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</si>
  <si>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</si>
  <si>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</si>
  <si>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</si>
  <si>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</si>
  <si>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</si>
  <si>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</si>
  <si>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</si>
  <si>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</si>
  <si>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</si>
  <si>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</si>
  <si>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</si>
  <si>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</si>
  <si>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</si>
  <si>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</si>
  <si>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</si>
  <si>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</si>
  <si>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</si>
  <si>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</si>
  <si>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</si>
  <si>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</si>
  <si>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</si>
  <si>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</si>
  <si>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</si>
  <si>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</si>
  <si>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</si>
  <si>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</si>
  <si>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</si>
  <si>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</si>
  <si>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</si>
  <si>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</si>
  <si>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</si>
  <si>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</si>
  <si>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</si>
  <si>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</si>
  <si>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</si>
  <si>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</si>
  <si>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</si>
  <si>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</si>
  <si>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</si>
  <si>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</si>
  <si>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</si>
  <si>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</si>
  <si>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</si>
  <si>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</si>
  <si>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</si>
  <si>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</si>
  <si>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</si>
  <si>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</si>
  <si>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</si>
  <si>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</si>
  <si>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</si>
  <si>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</si>
  <si>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</si>
  <si>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</si>
  <si>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</si>
  <si>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</si>
  <si>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</si>
  <si>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</si>
  <si>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</si>
  <si>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</si>
  <si>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</si>
  <si>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</si>
  <si>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</si>
  <si>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</si>
  <si>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</si>
  <si>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</si>
  <si>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</si>
  <si>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</si>
  <si>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</si>
  <si>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</si>
  <si>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</si>
  <si>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</si>
  <si>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</si>
  <si>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</si>
  <si>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</si>
  <si>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</si>
  <si>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</si>
  <si>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</si>
  <si>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</si>
  <si>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</si>
  <si>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</si>
  <si>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</si>
  <si>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</si>
  <si>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</si>
  <si>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</si>
  <si>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</si>
  <si>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</si>
  <si>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</si>
  <si>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</si>
  <si>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</si>
  <si>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</si>
  <si>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</si>
  <si>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</si>
  <si>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</si>
  <si>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</si>
  <si>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</si>
  <si>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</si>
  <si>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</si>
  <si>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</si>
  <si>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</si>
  <si>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</si>
  <si>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</si>
  <si>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</si>
  <si>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</si>
  <si>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</si>
  <si>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</si>
  <si>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</si>
  <si>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</si>
  <si>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</si>
  <si>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</si>
  <si>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</si>
  <si>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</si>
  <si>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</si>
  <si>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</si>
  <si>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</si>
  <si>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</si>
  <si>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</si>
  <si>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</si>
  <si>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</si>
  <si>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</si>
  <si>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</si>
  <si>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</si>
  <si>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</si>
  <si>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</si>
  <si>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</si>
  <si>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</si>
  <si>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</si>
  <si>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</si>
  <si>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</si>
  <si>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</si>
  <si>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</si>
  <si>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</si>
  <si>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</si>
  <si>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</si>
  <si>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</si>
  <si>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</si>
  <si>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</si>
  <si>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</si>
  <si>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</si>
  <si>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</si>
  <si>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</si>
  <si>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</si>
  <si>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</si>
  <si>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</si>
  <si>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</si>
  <si>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</si>
  <si>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</si>
  <si>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</si>
  <si>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</si>
  <si>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</si>
  <si>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</si>
  <si>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</si>
  <si>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</si>
  <si>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</si>
  <si>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</si>
  <si>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</si>
  <si>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</si>
  <si>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</si>
  <si>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</si>
  <si>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</si>
  <si>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</si>
  <si>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</si>
  <si>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</si>
  <si>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</si>
  <si>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</si>
  <si>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</si>
  <si>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</si>
  <si>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</si>
  <si>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</si>
  <si>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</si>
  <si>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</si>
  <si>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</si>
  <si>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</si>
  <si>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</si>
  <si>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</si>
  <si>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</si>
  <si>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</si>
  <si>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</si>
  <si>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</si>
  <si>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</si>
  <si>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</si>
  <si>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</si>
  <si>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</si>
  <si>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</si>
  <si>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</si>
  <si>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</si>
  <si>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</si>
  <si>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</si>
  <si>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</si>
  <si>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</si>
  <si>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</si>
  <si>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</si>
  <si>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</si>
  <si>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</si>
  <si>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</si>
  <si>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</si>
  <si>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</si>
  <si>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</si>
  <si>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</si>
  <si>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</si>
  <si>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</si>
  <si>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</si>
  <si>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</si>
  <si>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</si>
  <si>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</si>
  <si>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</si>
  <si>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</si>
  <si>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</si>
  <si>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</si>
  <si>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</si>
  <si>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</si>
  <si>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</si>
  <si>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</si>
  <si>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</si>
  <si>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</si>
  <si>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</si>
  <si>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</si>
  <si>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</si>
  <si>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</si>
  <si>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</si>
  <si>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</si>
  <si>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</si>
  <si>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</si>
  <si>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</si>
  <si>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</si>
  <si>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</si>
  <si>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</si>
  <si>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</si>
  <si>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</si>
  <si>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</si>
  <si>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</si>
  <si>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</si>
  <si>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</si>
  <si>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</si>
  <si>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</si>
  <si>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</si>
  <si>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</si>
  <si>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</si>
  <si>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</si>
  <si>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</si>
  <si>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</si>
  <si>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</si>
  <si>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</si>
  <si>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</si>
  <si>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</si>
  <si>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</si>
  <si>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</si>
  <si>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</si>
  <si>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</si>
  <si>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</si>
  <si>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</si>
  <si>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</si>
  <si>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</si>
  <si>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</si>
  <si>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</si>
  <si>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</si>
  <si>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</si>
  <si>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</si>
  <si>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</si>
  <si>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</si>
  <si>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</si>
  <si>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</si>
  <si>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</si>
  <si>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</si>
  <si>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</si>
  <si>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</si>
  <si>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</si>
  <si>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</si>
  <si>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</si>
  <si>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</si>
  <si>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</si>
  <si>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</si>
  <si>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</si>
  <si>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</si>
  <si>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</si>
  <si>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</si>
  <si>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</si>
  <si>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</si>
  <si>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</si>
  <si>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</si>
  <si>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</si>
  <si>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</si>
  <si>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</si>
  <si>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</si>
  <si>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</si>
  <si>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</si>
  <si>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</si>
  <si>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</si>
  <si>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</si>
  <si>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</si>
  <si>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</si>
  <si>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</si>
  <si>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</si>
  <si>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</si>
  <si>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</si>
  <si>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</si>
  <si>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</si>
  <si>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</si>
  <si>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</si>
  <si>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</si>
  <si>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</si>
  <si>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</si>
  <si>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</si>
  <si>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</si>
  <si>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</si>
  <si>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</si>
  <si>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</si>
  <si>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</si>
  <si>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</si>
  <si>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</si>
  <si>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</si>
  <si>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</si>
  <si>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</si>
  <si>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</si>
  <si>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</si>
  <si>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</si>
  <si>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</si>
  <si>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</si>
  <si>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</si>
  <si>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</si>
  <si>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</si>
  <si>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</si>
  <si>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</si>
  <si>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</si>
  <si>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</si>
  <si>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</si>
  <si>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</si>
  <si>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</si>
  <si>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</si>
  <si>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</si>
  <si>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</si>
  <si>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</si>
  <si>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</si>
  <si>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</si>
  <si>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</si>
  <si>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</si>
  <si>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</si>
  <si>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</si>
  <si>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</si>
  <si>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</si>
  <si>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</si>
  <si>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</si>
  <si>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</si>
  <si>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</si>
  <si>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</si>
  <si>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</si>
  <si>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</si>
  <si>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</si>
  <si>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</si>
  <si>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</si>
  <si>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</si>
  <si>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</si>
  <si>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</si>
  <si>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</si>
  <si>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</si>
  <si>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</si>
  <si>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</si>
  <si>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</si>
  <si>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</si>
  <si>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</si>
  <si>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</si>
  <si>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</si>
  <si>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</si>
  <si>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</si>
  <si>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</si>
  <si>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</si>
  <si>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</si>
  <si>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</si>
  <si>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</si>
  <si>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</si>
  <si>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</si>
  <si>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</si>
  <si>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</si>
  <si>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</si>
  <si>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</si>
  <si>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</si>
  <si>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</si>
  <si>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</si>
  <si>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</si>
  <si>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</si>
  <si>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</si>
  <si>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</si>
  <si>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</si>
  <si>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</si>
  <si>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</si>
  <si>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</si>
  <si>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</si>
  <si>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</si>
  <si>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</si>
  <si>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</si>
  <si>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</si>
  <si>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</si>
  <si>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</si>
  <si>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</si>
  <si>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</si>
  <si>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</si>
  <si>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</si>
  <si>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</si>
  <si>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</si>
  <si>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</si>
  <si>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</si>
  <si>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</si>
  <si>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</si>
  <si>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</si>
  <si>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</si>
  <si>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</si>
  <si>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</si>
  <si>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</si>
  <si>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</si>
  <si>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</si>
  <si>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</si>
  <si>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</si>
  <si>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</si>
  <si>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</si>
  <si>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</si>
  <si>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</si>
  <si>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</si>
  <si>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</si>
  <si>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</si>
  <si>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</si>
  <si>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</si>
  <si>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</si>
  <si>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</si>
  <si>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</si>
  <si>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</si>
  <si>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</si>
  <si>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</si>
  <si>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</si>
  <si>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</si>
  <si>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</si>
  <si>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</si>
  <si>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</si>
  <si>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</si>
  <si>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</si>
  <si>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</si>
  <si>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</si>
  <si>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</si>
  <si>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</si>
  <si>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</si>
  <si>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</si>
  <si>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</si>
  <si>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</si>
  <si>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</si>
  <si>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</si>
  <si>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</si>
  <si>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</si>
  <si>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</si>
  <si>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</si>
  <si>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</si>
  <si>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</si>
  <si>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</si>
  <si>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</si>
  <si>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</si>
  <si>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</si>
  <si>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</si>
  <si>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</si>
  <si>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</si>
  <si>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</si>
  <si>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</si>
  <si>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</si>
  <si>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</si>
  <si>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</si>
  <si>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</si>
  <si>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</si>
  <si>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</si>
  <si>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</si>
  <si>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</si>
  <si>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</si>
  <si>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</si>
  <si>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</si>
  <si>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</si>
  <si>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</si>
  <si>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</si>
  <si>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</si>
  <si>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</si>
  <si>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</si>
  <si>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</si>
  <si>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</si>
  <si>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</si>
  <si>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</si>
  <si>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</si>
  <si>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</si>
  <si>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</si>
  <si>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</si>
  <si>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</si>
  <si>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</si>
  <si>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</si>
  <si>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</si>
  <si>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</si>
  <si>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</si>
  <si>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</si>
  <si>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</si>
  <si>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</si>
  <si>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</si>
  <si>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</si>
  <si>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</si>
  <si>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</si>
  <si>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</si>
  <si>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</si>
  <si>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</si>
  <si>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</si>
  <si>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</si>
  <si>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</si>
  <si>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</si>
  <si>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</si>
  <si>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</si>
  <si>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</si>
  <si>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</si>
  <si>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</si>
  <si>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</si>
  <si>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</si>
  <si>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</si>
  <si>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</si>
  <si>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</si>
  <si>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</si>
  <si>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</si>
  <si>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</si>
  <si>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</si>
  <si>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</si>
  <si>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</si>
  <si>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</si>
  <si>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</si>
  <si>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</si>
  <si>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</si>
  <si>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</si>
  <si>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</si>
  <si>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</si>
  <si>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</si>
  <si>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</si>
  <si>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</si>
  <si>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</si>
  <si>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</si>
  <si>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</si>
  <si>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</si>
  <si>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</si>
  <si>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</si>
  <si>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</si>
  <si>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</si>
  <si>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</si>
  <si>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</si>
  <si>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</si>
  <si>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</si>
  <si>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</si>
  <si>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</si>
  <si>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</si>
  <si>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</si>
  <si>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</si>
  <si>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</si>
  <si>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</si>
  <si>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</si>
  <si>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</si>
  <si>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</si>
  <si>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</si>
  <si>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</si>
  <si>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</si>
  <si>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</si>
  <si>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</si>
  <si>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</si>
  <si>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</si>
  <si>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</si>
  <si>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</si>
  <si>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</si>
  <si>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</si>
  <si>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</si>
  <si>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</si>
  <si>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</si>
  <si>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</si>
  <si>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</si>
  <si>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</si>
  <si>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</si>
  <si>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</si>
  <si>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</si>
  <si>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</si>
  <si>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</si>
  <si>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</si>
  <si>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</si>
  <si>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</si>
  <si>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</si>
  <si>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</si>
  <si>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</si>
  <si>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</si>
  <si>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</si>
  <si>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</si>
  <si>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</si>
  <si>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</si>
  <si>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</si>
  <si>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</si>
  <si>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</si>
  <si>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</si>
  <si>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</si>
  <si>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</si>
  <si>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</si>
  <si>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</si>
  <si>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</si>
  <si>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</si>
  <si>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</si>
  <si>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</si>
  <si>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</si>
  <si>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</si>
  <si>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</si>
  <si>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</si>
  <si>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</si>
  <si>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</si>
  <si>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</si>
  <si>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</si>
  <si>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</si>
  <si>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</si>
  <si>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</si>
  <si>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</si>
  <si>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</si>
  <si>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</si>
  <si>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</si>
  <si>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</si>
  <si>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</si>
  <si>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</si>
  <si>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</si>
  <si>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</si>
  <si>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</si>
  <si>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</si>
  <si>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</si>
  <si>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</si>
  <si>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</si>
  <si>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</si>
  <si>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</si>
  <si>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</si>
  <si>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</si>
  <si>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</si>
  <si>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</si>
  <si>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</si>
  <si>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</si>
  <si>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</si>
  <si>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</si>
  <si>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</si>
  <si>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</si>
  <si>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</si>
  <si>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</si>
  <si>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</si>
  <si>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</si>
  <si>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</si>
  <si>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</si>
  <si>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</si>
  <si>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</si>
  <si>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</si>
  <si>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</si>
  <si>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</si>
  <si>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</si>
  <si>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</si>
  <si>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</si>
  <si>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</si>
  <si>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</si>
  <si>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</si>
  <si>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</si>
  <si>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</si>
  <si>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</si>
  <si>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</si>
  <si>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</si>
  <si>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</si>
  <si>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</si>
  <si>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</si>
  <si>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</si>
  <si>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</si>
  <si>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</si>
  <si>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</si>
  <si>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</si>
  <si>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</si>
  <si>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</si>
  <si>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</si>
  <si>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</si>
  <si>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</si>
  <si>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</si>
  <si>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</si>
  <si>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</si>
  <si>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</si>
  <si>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</si>
  <si>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</si>
  <si>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</si>
  <si>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</si>
  <si>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</si>
  <si>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</si>
  <si>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</si>
  <si>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</si>
  <si>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</si>
  <si>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</si>
  <si>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</si>
  <si>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</si>
  <si>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</si>
  <si>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</si>
  <si>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</si>
  <si>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</si>
  <si>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</si>
  <si>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</si>
  <si>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</si>
  <si>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</si>
  <si>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</si>
  <si>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</si>
  <si>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</si>
  <si>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</si>
  <si>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</si>
  <si>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</si>
  <si>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</si>
  <si>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</si>
  <si>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</si>
  <si>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</si>
  <si>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</si>
  <si>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</si>
  <si>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</si>
  <si>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</si>
  <si>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</si>
  <si>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</si>
  <si>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</si>
  <si>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</si>
  <si>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</si>
  <si>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</si>
  <si>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</si>
  <si>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</si>
  <si>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</si>
  <si>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</si>
  <si>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</si>
  <si>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</si>
  <si>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</si>
  <si>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</si>
  <si>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</si>
  <si>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</si>
  <si>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</si>
  <si>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</si>
  <si>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</si>
  <si>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</si>
  <si>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</si>
  <si>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</si>
  <si>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</si>
  <si>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</si>
  <si>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</si>
  <si>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</si>
  <si>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</si>
  <si>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</si>
  <si>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</si>
  <si>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</si>
  <si>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</si>
  <si>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</si>
  <si>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</si>
  <si>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</si>
  <si>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</si>
  <si>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</si>
  <si>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</si>
  <si>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</si>
  <si>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</si>
  <si>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</si>
  <si>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</si>
  <si>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</si>
  <si>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</si>
  <si>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</si>
  <si>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</si>
  <si>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</si>
  <si>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</si>
  <si>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</si>
  <si>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</si>
  <si>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</si>
  <si>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</si>
  <si>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</si>
  <si>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</si>
  <si>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</si>
  <si>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</si>
  <si>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</si>
  <si>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</si>
  <si>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</si>
  <si>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</si>
  <si>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</si>
  <si>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</si>
  <si>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</si>
  <si>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</si>
  <si>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</si>
  <si>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</si>
  <si>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</si>
  <si>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</si>
  <si>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</si>
  <si>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</si>
  <si>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</si>
  <si>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</si>
  <si>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</si>
  <si>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</si>
  <si>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</si>
  <si>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</si>
  <si>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</si>
  <si>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</si>
  <si>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</si>
  <si>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</si>
  <si>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</si>
  <si>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</si>
  <si>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</si>
  <si>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</si>
  <si>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</si>
  <si>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</si>
  <si>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</si>
  <si>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</si>
  <si>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</si>
  <si>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</si>
  <si>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</si>
  <si>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</si>
  <si>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</si>
  <si>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</si>
  <si>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</si>
  <si>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</si>
  <si>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</si>
  <si>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</si>
  <si>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</si>
  <si>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</si>
  <si>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</si>
  <si>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</si>
  <si>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</si>
  <si>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</si>
  <si>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</si>
  <si>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</si>
  <si>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</si>
  <si>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</si>
  <si>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</si>
  <si>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</si>
  <si>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</si>
  <si>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</si>
  <si>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</si>
  <si>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</si>
  <si>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</si>
  <si>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</si>
  <si>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</si>
  <si>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</si>
  <si>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</si>
  <si>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</si>
  <si>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</si>
  <si>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</si>
  <si>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</si>
  <si>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</si>
  <si>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</si>
  <si>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</si>
  <si>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</si>
  <si>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</si>
  <si>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</si>
  <si>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</si>
  <si>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</si>
  <si>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</si>
  <si>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</si>
  <si>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</si>
  <si>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</si>
  <si>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</si>
  <si>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</si>
  <si>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</si>
  <si>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</si>
  <si>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</si>
  <si>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</si>
  <si>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</si>
  <si>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</si>
  <si>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</si>
  <si>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</si>
  <si>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</si>
  <si>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</si>
  <si>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</si>
  <si>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</si>
  <si>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</si>
  <si>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</si>
  <si>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</si>
  <si>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</si>
  <si>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</si>
  <si>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</si>
  <si>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</si>
  <si>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</si>
  <si>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</si>
  <si>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</si>
  <si>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</si>
  <si>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</si>
  <si>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</si>
  <si>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</si>
  <si>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</si>
  <si>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</si>
  <si>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</si>
  <si>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</si>
  <si>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</si>
  <si>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</si>
  <si>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</si>
  <si>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</si>
  <si>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</si>
  <si>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</si>
  <si>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</si>
  <si>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</si>
  <si>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</si>
  <si>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</si>
  <si>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</si>
  <si>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</si>
  <si>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</si>
  <si>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</si>
  <si>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</si>
  <si>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</si>
  <si>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</si>
  <si>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</si>
  <si>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</si>
  <si>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</si>
  <si>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</si>
  <si>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</si>
  <si>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</si>
  <si>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</si>
  <si>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</si>
  <si>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</si>
  <si>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</si>
  <si>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</si>
  <si>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</si>
  <si>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</si>
  <si>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</si>
  <si>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</si>
  <si>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</si>
  <si>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</si>
  <si>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</si>
  <si>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</si>
  <si>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</si>
  <si>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</si>
  <si>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</si>
  <si>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</si>
  <si>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</si>
  <si>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</si>
  <si>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</si>
  <si>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</si>
  <si>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</si>
  <si>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</si>
  <si>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</si>
  <si>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</si>
  <si>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</si>
  <si>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</si>
  <si>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</si>
  <si>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</si>
  <si>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</si>
  <si>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</si>
  <si>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</si>
  <si>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</si>
  <si>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</si>
  <si>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</si>
  <si>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</si>
  <si>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</si>
  <si>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</si>
  <si>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</si>
  <si>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</si>
  <si>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</si>
  <si>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</si>
  <si>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</si>
  <si>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</si>
  <si>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</si>
  <si>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</si>
  <si>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</si>
  <si>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</si>
  <si>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</si>
  <si>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</si>
  <si>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</si>
  <si>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</si>
  <si>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</si>
  <si>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</si>
  <si>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</si>
  <si>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</si>
  <si>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</si>
  <si>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</si>
  <si>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</si>
  <si>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</si>
  <si>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</si>
  <si>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</si>
  <si>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</si>
  <si>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</si>
  <si>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</si>
  <si>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</si>
  <si>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</si>
  <si>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</si>
  <si>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</si>
  <si>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</si>
  <si>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</si>
  <si>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</si>
  <si>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</si>
  <si>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</si>
  <si>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</si>
  <si>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</si>
  <si>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</si>
  <si>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</si>
  <si>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</si>
  <si>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</si>
  <si>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</si>
  <si>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</si>
  <si>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</si>
  <si>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</si>
  <si>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</si>
  <si>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</si>
  <si>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</si>
  <si>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</si>
  <si>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</si>
  <si>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</si>
  <si>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</si>
  <si>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</si>
  <si>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</si>
  <si>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</si>
  <si>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</si>
  <si>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</si>
  <si>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</si>
  <si>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</si>
  <si>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</si>
  <si>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</si>
  <si>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</si>
  <si>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</si>
  <si>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</si>
  <si>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</si>
  <si>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</si>
  <si>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</si>
  <si>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</si>
  <si>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</si>
  <si>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</si>
  <si>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</si>
  <si>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</si>
  <si>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</si>
  <si>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</si>
  <si>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</si>
  <si>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</si>
  <si>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</si>
  <si>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</si>
  <si>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</si>
  <si>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</si>
  <si>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</si>
  <si>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</si>
  <si>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</si>
  <si>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</si>
  <si>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</si>
  <si>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</si>
  <si>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</si>
  <si>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</si>
  <si>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</si>
  <si>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</si>
  <si>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</si>
  <si>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</si>
  <si>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</si>
  <si>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</si>
  <si>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</si>
  <si>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</si>
  <si>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</si>
  <si>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</si>
  <si>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</si>
  <si>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</si>
  <si>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</si>
  <si>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</si>
  <si>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</si>
  <si>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</si>
  <si>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</si>
  <si>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</si>
  <si>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</si>
  <si>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</si>
  <si>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</si>
  <si>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</si>
  <si>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</si>
  <si>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</si>
  <si>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</si>
  <si>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</si>
  <si>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</si>
  <si>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</si>
  <si>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</si>
  <si>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</si>
  <si>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</si>
  <si>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</si>
  <si>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</si>
  <si>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</si>
  <si>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</si>
  <si>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</si>
  <si>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</si>
  <si>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</si>
  <si>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</si>
  <si>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</si>
  <si>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</si>
  <si>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</si>
  <si>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</si>
  <si>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</si>
  <si>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</si>
  <si>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</si>
  <si>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</si>
  <si>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</si>
  <si>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</si>
  <si>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</si>
  <si>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</si>
  <si>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</si>
  <si>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</si>
  <si>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</si>
  <si>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</si>
  <si>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</si>
  <si>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</si>
  <si>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</si>
  <si>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</si>
  <si>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</si>
  <si>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</si>
  <si>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</si>
  <si>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</si>
  <si>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</si>
  <si>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</si>
  <si>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</si>
  <si>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</si>
  <si>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</si>
  <si>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</si>
  <si>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</si>
  <si>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</si>
  <si>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</si>
  <si>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</si>
  <si>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</si>
  <si>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</si>
  <si>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</si>
  <si>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</si>
  <si>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</si>
  <si>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</si>
  <si>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</si>
  <si>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</si>
  <si>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</si>
  <si>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</si>
  <si>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</si>
  <si>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</si>
  <si>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</si>
  <si>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</si>
  <si>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</si>
  <si>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</si>
  <si>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</si>
  <si>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</si>
  <si>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</si>
  <si>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</si>
  <si>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</si>
  <si>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</si>
  <si>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</si>
  <si>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</si>
  <si>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</si>
  <si>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</si>
  <si>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</si>
  <si>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</si>
  <si>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</si>
  <si>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</si>
  <si>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</si>
  <si>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</si>
  <si>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</si>
  <si>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</si>
  <si>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</si>
  <si>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</si>
  <si>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</si>
  <si>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</si>
  <si>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</si>
  <si>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</si>
  <si>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</si>
  <si>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</si>
  <si>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</si>
  <si>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</si>
  <si>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</si>
  <si>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</si>
  <si>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</si>
  <si>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</si>
  <si>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</si>
  <si>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</si>
  <si>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</si>
  <si>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</si>
  <si>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</si>
  <si>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</si>
  <si>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</si>
  <si>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</si>
  <si>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</si>
  <si>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</si>
  <si>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</si>
  <si>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</si>
  <si>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</si>
  <si>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</si>
  <si>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</si>
  <si>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</si>
  <si>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</si>
  <si>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</si>
  <si>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</si>
  <si>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</si>
  <si>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</si>
  <si>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</si>
  <si>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</si>
  <si>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</si>
  <si>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</si>
  <si>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</si>
  <si>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</si>
  <si>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</si>
  <si>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</si>
  <si>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</si>
  <si>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</si>
  <si>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</si>
  <si>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</si>
  <si>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</si>
  <si>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</si>
  <si>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</si>
  <si>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</si>
  <si>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</si>
  <si>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</si>
  <si>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</si>
  <si>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</si>
  <si>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</si>
  <si>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</si>
  <si>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</si>
  <si>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</si>
  <si>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</si>
  <si>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</si>
  <si>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</si>
  <si>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</si>
  <si>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</si>
  <si>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</si>
  <si>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</si>
  <si>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</si>
  <si>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</si>
  <si>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</si>
  <si>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</si>
  <si>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</si>
  <si>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</si>
  <si>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</si>
  <si>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</si>
  <si>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</si>
  <si>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</si>
  <si>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</si>
  <si>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</si>
  <si>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</si>
  <si>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</si>
  <si>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</si>
  <si>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</si>
  <si>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</si>
  <si>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</si>
  <si>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</si>
  <si>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</si>
  <si>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</si>
  <si>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</si>
  <si>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</si>
  <si>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</si>
  <si>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</si>
  <si>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</si>
  <si>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</si>
  <si>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</si>
  <si>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</si>
  <si>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</si>
  <si>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</si>
  <si>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</si>
  <si>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</si>
  <si>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</si>
  <si>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</si>
  <si>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</si>
  <si>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</si>
  <si>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</si>
  <si>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</si>
  <si>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</si>
  <si>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</si>
  <si>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</si>
  <si>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</si>
  <si>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</si>
  <si>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</si>
  <si>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</si>
  <si>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</si>
  <si>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</si>
  <si>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</si>
  <si>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</si>
  <si>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</si>
  <si>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</si>
  <si>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</si>
  <si>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</si>
  <si>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</si>
  <si>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</si>
  <si>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</si>
  <si>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</si>
  <si>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</si>
  <si>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</si>
  <si>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</si>
  <si>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</si>
  <si>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</si>
  <si>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</si>
  <si>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</si>
  <si>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</si>
  <si>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</si>
  <si>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</si>
  <si>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</si>
  <si>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</si>
  <si>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</si>
  <si>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</si>
  <si>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</si>
  <si>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</si>
  <si>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</si>
  <si>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</si>
  <si>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</si>
  <si>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</si>
  <si>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</si>
  <si>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</si>
  <si>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</si>
  <si>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</si>
  <si>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</si>
  <si>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</si>
  <si>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</si>
  <si>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</si>
  <si>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</si>
  <si>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</si>
  <si>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</si>
  <si>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</si>
  <si>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</si>
  <si>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</si>
  <si>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</si>
  <si>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</si>
  <si>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</si>
  <si>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</si>
  <si>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</si>
  <si>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</si>
  <si>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</si>
  <si>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</si>
  <si>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</si>
  <si>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</si>
  <si>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</si>
  <si>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</si>
  <si>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</si>
  <si>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</si>
  <si>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</si>
  <si>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</si>
  <si>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</si>
  <si>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</si>
  <si>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</si>
  <si>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</si>
  <si>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</si>
  <si>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</si>
  <si>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</si>
  <si>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</si>
  <si>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</si>
  <si>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</si>
  <si>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</si>
  <si>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</si>
  <si>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</si>
  <si>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</si>
  <si>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Sceco team changing meter box, Team can't connect PG</t>
  </si>
  <si>
    <t>PCM-20251202-00000349</t>
  </si>
  <si>
    <t>Team at site</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</si>
  <si>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</si>
  <si>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</si>
  <si>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</si>
  <si>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</si>
  <si>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PCM-20251202-00000436</t>
  </si>
  <si>
    <t>15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</si>
  <si>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</si>
  <si>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</si>
  <si>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</si>
  <si>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</si>
  <si>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</si>
  <si>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</si>
  <si>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</si>
  <si>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</si>
  <si>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PCM-20251202-00000430</t>
  </si>
  <si>
    <t>Em team at site</t>
  </si>
  <si>
    <t>PCM-20251202-00000474</t>
  </si>
  <si>
    <t>ETA 95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</si>
</sst>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6" totalsRowShown="0" headerRowDxfId="155" dataDxfId="154" headerRowBorderDxfId="152" tableBorderDxfId="153" totalsRowBorderDxfId="151">
  <autoFilter ref="A1:CJ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0" totalsRowShown="0" headerRowDxfId="46" dataDxfId="45" headerRowBorderDxfId="43" tableBorderDxfId="44" totalsRowBorderDxfId="42">
  <autoFilter ref="A1:L2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2" totalsRowShown="0" headerRowDxfId="13" tableBorderDxfId="12">
  <autoFilter ref="A1:L4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330.43101273148204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45993.379438657408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45993.379438657408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45993.379438657408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45993.379438657408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45993.379438657408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45993.379438657408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45993.379438657408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45993.379438657408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45993.379438657408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45993.379438657408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45993.379438657408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45993.379438657408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45993.379438657408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45993.379438657408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45993.379438657408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45993.379438657408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45993.379438657408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45993.379438657408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45993.379438657408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45993.379438657408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45993.379438657408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45993.379438657408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45993.379438657408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45993.379438657408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45993.379438657408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45993.379438657408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45993.379438657408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45993.379438657408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45993.379438657408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45993.379438657408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45993.379438657408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45993.379438657408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45993.379438657408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45993.379438657408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45993.379438657408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45993.379438657408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45993.379438657408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45993.379438657408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45993.379438657408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45993.379438657408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45993.379438657408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45993.379438657408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45993.379438657408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45993.379438657408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45993.379438657408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45993.379438657408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45993.379438657408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45993.379438657408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45993.379438657408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45993.379438657408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45993.379438657408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45993.379438657408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45993.379438657408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45993.379438657408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45993.379438657408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45993.379438657408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45993.379438657408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45993.379438657408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45993.379438657408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45993.379438657408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45993.379438657408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45993.379438657408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45993.379438657408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45993.379438657408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45993.379438657408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45993.379438657408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45993.379438657408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45993.379438657408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45993.379438657408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45993.379438657408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45993.379438657408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45993.379438657408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45993.379438657408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45993.379438657408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45993.379438657408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45993.379438657408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45993.379438657408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45993.379438657408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45993.379438657408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45993.379438657408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45993.379438657408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45993.379438657408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45993.379438657408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45993.379438657408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45993.379438657408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45993.379438657408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45993.379438657408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45993.379438657408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45993.379438657408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45993.379438657408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45993.379438657408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45993.379438657408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45993.379438657408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45993.379438657408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45993.379438657408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45993.379438657408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45993.379438657408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45993.379438657408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45993.379438657408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45993.379438657408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45993.379438657408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45993.379438657408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45993.379438657408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45993.379438657408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45993.379438657408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45993.379438657408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45993.379438657408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45993.379438657408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45993.379438657408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45993.379438657408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45993.379438657408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45993.379438657408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45993.379438657408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45993.379438657408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45993.379438657408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45993.379438657408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45993.379438657408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45993.379438657408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45993.379438657408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45993.379438657408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45993.379438657408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45993.379438657408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45993.379438657408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45993.379438657408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45993.379438657408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45993.379438657408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45993.379438657408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45993.379438657408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45993.379438657408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45993.379438657408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45993.379438657408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45993.379438657408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45993.379438657408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45993.379438657408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45993.379438657408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45993.379438657408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45993.379438657408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45993.379438657408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45993.379438657408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45993.379438657408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45993.379438657408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45993.379438657408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45993.379438657408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45993.379438657408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45993.379438657408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45993.379438657408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45993.379438657408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45993.379438657408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45993.379438657408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45993.379438657408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45993.379438657408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45993.379438657408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45993.379438657408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45993.379438657408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45993.379438657408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45993.379438657408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45993.379438657408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45993.379438657408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45993.379438657408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45993.379438657408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45993.379438657408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45993.379438657408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45993.379438657408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45993.379438657408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45993.379438657408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45993.379438657408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45993.379438657408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45993.379438657408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45993.379438657408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45993.379438657408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45993.379438657408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45993.379438657408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45993.379438657408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45993.379438657408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45993.379438657408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45993.379438657408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45993.379438657408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45993.379438657408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45993.379438657408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45993.379438657408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45993.379438657408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45993.379438657408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45993.379438657408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45993.379438657408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45993.379438657408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45993.379438657408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45993.379438657408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45993.379438657408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45993.379438657408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45993.379438657408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45993.379438657408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45993.379438657408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45993.379438657408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45993.379438657408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45993.379438657408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45993.379438657408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45993.379438657408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45993.379438657408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45993.379438657408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45993.379438657408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45993.379438657408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45993.379438657408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45993.379438657408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45993.379438657408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45993.379438657408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45993.379438657408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45993.379438657408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45993.379438657408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45993.379438657408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45993.379438657408</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21D370E-9A2A-4310-91CB-B6F4892D3B8C}"/>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6"/>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168.37960069444671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8.9920196759267128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7.5769675924675539E-2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6.4322916667151731E-2</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45993.379438657408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45993.379438657408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45993.379438657408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45993.379438657408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45993.379438657408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45993.379438657408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45993.379438657408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45993.379438657408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45993.379438657408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45993.379438657408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45993.379438657408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45993.379438657408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45993.379438657408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45993.379438657408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45993.379438657408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45993.379438657408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45993.379438657408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45993.379438657408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45993.379438657408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45993.379438657408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45993.379438657408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45993.379438657408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45993.379438657408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45993.379438657408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45993.379438657408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45993.379438657408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45993.379438657408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45993.379438657408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45993.379438657408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45993.379438657408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45993.379438657408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45993.379438657408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45993.379438657408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45993.379438657408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45993.379438657408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45993.379438657408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45993.379438657408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45993.379438657408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45993.379438657408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45993.379438657408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45993.379438657408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45993.379438657408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45993.379438657408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45993.379438657408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45993.379438657408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45993.379438657408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45993.379438657408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45993.379438657408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45993.379438657408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45993.379438657408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sheetData>
  <dataValidations count="2">
    <dataValidation allowBlank="1" showInputMessage="1" showErrorMessage="1" sqref="E1" xr:uid="{4D935161-CDD3-4592-B877-3FB59C99E142}"/>
    <dataValidation type="list" allowBlank="1" showInputMessage="1" showErrorMessage="1" sqref="E3:E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45993.379438657408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45993.379438657408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45993.379438657408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45993.379438657408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45993.379438657408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45993.379438657408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45993.379438657408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45993.379438657408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45993.379438657408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45993.379438657408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45993.379438657408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45993.379438657408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45993.379438657408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45993.379438657408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45993.379438657408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45993.379438657408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45993.379438657408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45993.379438657408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45993.379438657408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45993.379438657408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45993.379438657408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45993.379438657408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45993.379438657408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45993.379438657408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45993.379438657408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45993.379438657408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45993.379438657408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45993.379438657408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45993.379438657408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45993.379438657408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45993.379438657408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45993.379438657408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45993.379438657408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45993.379438657408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45993.379438657408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45993.379438657408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45993.379438657408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45993.379438657408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45993.379438657408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45993.379438657408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45993.379438657408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45993.379438657408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45993.379438657408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45993.379438657408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45993.379438657408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45993.379438657408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45993.379438657408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45993.379438657408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45993.379438657408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45993.379438657408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45993.379438657408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45993.379438657408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45993.379438657408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45993.379438657408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45993.379438657408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45993.379438657408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45993.379438657408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45993.379438657408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45993.379438657408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45993.379438657408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45993.379438657408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45993.379438657408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45993.379438657408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45993.379438657408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45993.379438657408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45993.379438657408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45993.379438657408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45993.379438657408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45993.379438657408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45993.379438657408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45993.379438657408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45993.379438657408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45993.379438657408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45993.379438657408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45993.379438657408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45993.379438657408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45993.379438657408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45993.379438657408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45993.379438657408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45993.379438657408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45993.379438657408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45993.379438657408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45993.379438657408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45993.379438657408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45993.379438657408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45993.379438657408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45993.379438657408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45993.379438657408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45993.379438657408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45993.379438657408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45993.379438657408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45993.379438657408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45993.379438657408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45993.379438657408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45993.379438657408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45993.379438657408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45993.379438657408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45993.379438657408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45993.379438657408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45993.379438657408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45993.379438657408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45993.379438657408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45993.379438657408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45993.379438657408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45993.379438657408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45993.379438657408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45993.379438657408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45993.379438657408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45993.379438657408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45993.379438657408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45993.379438657408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45993.379438657408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45993.379438657408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45993.379438657408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45993.379438657408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45993.379438657408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45993.379438657408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45993.379438657408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45993.379438657408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45993.379438657408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45993.379438657408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45993.379438657408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45993.379438657408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45993.379438657408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45993.379438657408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45993.379438657408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45993.379438657408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45993.379438657408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45993.379438657408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45993.379438657408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45993.379438657408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45993.379438657408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45993.379438657408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45993.379438657408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45993.379438657408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45993.379438657408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45993.379438657408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45993.379438657408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45993.379438657408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45993.379438657408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45993.379438657408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45993.379438657408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45993.379438657408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45993.379438657408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45993.379438657408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45993.379438657408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45993.379438657408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45993.379438657408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45993.379438657408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45993.379438657408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45993.379438657408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45993.379438657408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45993.379438657408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45993.379438657408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45993.379438657408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45993.379438657408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45993.379438657408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45993.379438657408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45993.379438657408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45993.379438657408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45993.379438657408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45993.379438657408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45993.379438657408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45993.379438657408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45993.379438657408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45993.379438657408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45993.379438657408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45993.379438657408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45993.379438657408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45993.379438657408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45993.379438657408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45993.379438657408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45993.379438657408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45993.379438657408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45993.379438657408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45993.379438657408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45993.379438657408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45993.379438657408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45993.379438657408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45993.379438657408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45993.379438657408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45993.379438657408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45993.379438657408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45993.379438657408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45993.379438657408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45993.379438657408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45993.379438657408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45993.379438657408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45993.379438657408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45993.379438657408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45993.379438657408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45993.379438657408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45993.379438657408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45993.379438657408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45993.379438657408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45993.379438657408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45993.379438657408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45993.379438657408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45993.379438657408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45993.379438657408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45993.379438657408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45993.379438657408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45993.379438657408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45993.379438657408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45993.379438657408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45993.379438657408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45993.379438657408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45993.379438657408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45993.379438657408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45993.379438657408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45993.379438657408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45993.379438657408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45993.379438657408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45993.379438657408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45993.379438657408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45993.379438657408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45993.379438657408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45993.379438657408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45993.379438657408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45993.379438657408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45993.379438657408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45993.379438657408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45993.379438657408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45993.379438657408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45993.379438657408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45993.379438657408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45993.379438657408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45993.379438657408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45993.379438657408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45993.379438657408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45993.379438657408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45993.379438657408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45993.379438657408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45993.379438657408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45993.379438657408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45993.379438657408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45993.379438657408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45993.379438657408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45993.379438657408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45993.379438657408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45993.379438657408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45993.379438657408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45993.379438657408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45993.379438657408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45993.379438657408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45993.379438657408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45993.379438657408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45993.379438657408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45993.379438657408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45993.379438657408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45993.379438657408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45993.379438657408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45993.379438657408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45993.379438657408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45993.379438657408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45993.379438657408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45993.379438657408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45993.379438657408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45993.379438657408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45993.379438657408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45993.379438657408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45993.379438657408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45993.379438657408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45993.379438657408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45993.379438657408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45993.379438657408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45993.379438657408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45993.379438657408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45993.379438657408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45993.379438657408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45993.379438657408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45993.379438657408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45993.379438657408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45993.379438657408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45993.379438657408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45993.379438657408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45993.379438657408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45993.379438657408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45993.379438657408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45993.379438657408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45993.379438657408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45993.379438657408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45993.379438657408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45993.379438657408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45993.379438657408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45993.379438657408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45993.379438657408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45993.379438657408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45993.379438657408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45993.379438657408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45993.379438657408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45993.379438657408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45993.379438657408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45993.379438657408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45993.379438657408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45993.379438657408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45993.379438657408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45993.379438657408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45993.379438657408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45993.379438657408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45993.379438657408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45993.379438657408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45993.379438657408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45993.379438657408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45993.379438657408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45993.379438657408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45993.379438657408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45993.379438657408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45993.379438657408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45993.379438657408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45993.379438657408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45993.379438657408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45993.379438657408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45993.379438657408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45993.379438657408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45993.379438657408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45993.379438657408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45993.379438657408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45993.379438657408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45993.379438657408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45993.379438657408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45993.379438657408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45993.379438657408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45993.379438657408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45993.379438657408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45993.379438657408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45993.379438657408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45993.379438657408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45993.379438657408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45993.379438657408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45993.379438657408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45993.379438657408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45993.379438657408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45993.379438657408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45993.379438657408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45993.379438657408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45993.379438657408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45993.379438657408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45993.379438657408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45993.379438657408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45993.379438657408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45993.379438657408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45993.379438657408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45993.379438657408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45993.379438657408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45993.379438657408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45993.379438657408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45993.379438657408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45993.379438657408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45993.379438657408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45993.379438657408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45993.379438657408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45993.379438657408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45993.379438657408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45993.379438657408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45993.379438657408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45993.379438657408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45993.379438657408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45993.379438657408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45993.379438657408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45993.379438657408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45993.379438657408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45993.379438657408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45993.379438657408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45993.379438657408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45993.379438657408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45993.379438657408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45993.379438657408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45993.379438657408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45993.379438657408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45993.379438657408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45993.379438657408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45993.379438657408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45993.379438657408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45993.379438657408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45993.379438657408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45993.379438657408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45993.379438657408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45993.379438657408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45993.379438657408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45993.379438657408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45993.379438657408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45993.379438657408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45993.379438657408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45993.379438657408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45993.379438657408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45993.379438657408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45993.379438657408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45993.379438657408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45993.379438657408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45993.379438657408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45993.379438657408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45993.379438657408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45993.379438657408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45993.379438657408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45993.379438657408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45993.379438657408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45993.379438657408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45993.379438657408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45993.379438657408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45993.379438657408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45993.379438657408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45993.379438657408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45993.379438657408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45993.379438657408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45993.379438657408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45993.379438657408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45993.379438657408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45993.379438657408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45993.379438657408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45993.379438657408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45993.379438657408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45993.379438657408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45993.379438657408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45993.379438657408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45993.379438657408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45993.379438657408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45993.379438657408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45993.379438657408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45993.379438657408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45993.379438657408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45993.379438657408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45993.379438657408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45993.379438657408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45993.379438657408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45993.379438657408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45993.379438657408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45993.379438657408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45993.379438657408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45993.379438657408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45993.379438657408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45993.379438657408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45993.379438657408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45993.379438657408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45993.379438657408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45993.379438657408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45993.379438657408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45993.379438657408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45993.379438657408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45993.379438657408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45993.379438657408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45993.379438657408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45993.379438657408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45993.379438657408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45993.379438657408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45993.379438657408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45993.379438657408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45993.379438657408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45993.379438657408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45993.379438657408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45993.379438657408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45993.379438657408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45993.379438657408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45993.379438657408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45993.379438657408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45993.379438657408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45993.379438657408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45993.379438657408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45993.379438657408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45993.379438657408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45993.379438657408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45993.379438657408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45993.379438657408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45993.379438657408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45993.379438657408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45993.379438657408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45993.379438657408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45993.379438657408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45993.379438657408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45993.379438657408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45993.379438657408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45993.379438657408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45993.379438657408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45993.379438657408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45993.379438657408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45993.379438657408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45993.379438657408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45993.379438657408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45993.379438657408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45993.379438657408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45993.379438657408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45993.379438657408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45993.379438657408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45993.379438657408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45993.379438657408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45993.379438657408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45993.379438657408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45993.379438657408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45993.379438657408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45993.379438657408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45993.379438657408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45993.379438657408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45993.379438657408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45993.379438657408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45993.379438657408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45993.379438657408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45993.379438657408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45993.379438657408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45993.379438657408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45993.379438657408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45993.379438657408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45993.379438657408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45993.379438657408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45993.379438657408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45993.379438657408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45993.379438657408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45993.379438657408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45993.379438657408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45993.379438657408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45993.379438657408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45993.379438657408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45993.379438657408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45993.379438657408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45993.379438657408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45993.379438657408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45993.379438657408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45993.379438657408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45993.379438657408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45993.379438657408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45993.379438657408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45993.379438657408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45993.379438657408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45993.379438657408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45993.379438657408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45993.379438657408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45993.379438657408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45993.379438657408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45993.379438657408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45993.379438657408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45993.379438657408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45993.379438657408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45993.379438657408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45993.379438657408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45993.379438657408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45993.379438657408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45993.379438657408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45993.379438657408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45993.379438657408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45993.379438657408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45993.379438657408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45993.379438657408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45993.379438657408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45993.379438657408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45993.379438657408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45993.379438657408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45993.379438657408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45993.379438657408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45993.379438657408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45993.379438657408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45993.379438657408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45993.379438657408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45993.379438657408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45993.379438657408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45993.379438657408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45993.379438657408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45993.379438657408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45993.379438657408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45993.379438657408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45993.379438657408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45993.379438657408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45993.379438657408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45993.379438657408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45993.379438657408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45993.379438657408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45993.379438657408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45993.379438657408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45993.379438657408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45993.379438657408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45993.379438657408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45993.379438657408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45993.379438657408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45993.379438657408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45993.379438657408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45993.379438657408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45993.379438657408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45993.379438657408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45993.379438657408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45993.379438657408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45993.379438657408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45993.379438657408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45993.379438657408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45993.379438657408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45993.379438657408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45993.379438657408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45993.379438657408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45993.379438657408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45993.379438657408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45993.379438657408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45993.379438657408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45993.379438657408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45993.379438657408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45993.379438657408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45993.379438657408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45993.379438657408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45993.379438657408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45993.379438657408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45993.379438657408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45993.379438657408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45993.379438657408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45993.379438657408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45993.379438657408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45993.379438657408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45993.379438657408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45993.379438657408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45993.379438657408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45993.379438657408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45993.379438657408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45993.379438657408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45993.379438657408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45993.379438657408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45993.379438657408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45993.379438657408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45993.379438657408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45993.379438657408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45993.379438657408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45993.379438657408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45993.379438657408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45993.379438657408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45993.379438657408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45993.379438657408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45993.379438657408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45993.379438657408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45993.379438657408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45993.379438657408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45993.379438657408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45993.379438657408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45993.379438657408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45993.379438657408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45993.379438657408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45993.379438657408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45993.379438657408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45993.379438657408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45993.379438657408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45993.379438657408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45993.379438657408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45993.379438657408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45993.379438657408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45993.379438657408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45993.379438657408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45993.379438657408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45993.379438657408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45993.379438657408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45993.379438657408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45993.379438657408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45993.379438657408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45993.379438657408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45993.379438657408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45993.379438657408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45993.379438657408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45993.379438657408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45993.379438657408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45993.379438657408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45993.379438657408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45993.379438657408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45993.379438657408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45993.379438657408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45993.379438657408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45993.379438657408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45993.379438657408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45993.379438657408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45993.379438657408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45993.379438657408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45993.379438657408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45993.379438657408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45993.379438657408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45993.379438657408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45993.379438657408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45993.379438657408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45993.379438657408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45993.379438657408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45993.379438657408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45993.379438657408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45993.379438657408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45993.379438657408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45993.379438657408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45993.379438657408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45993.379438657408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45993.379438657408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45993.379438657408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45993.379438657408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45993.379438657408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45993.379438657408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45993.379438657408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45993.379438657408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45993.379438657408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45993.379438657408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45993.379438657408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45993.379438657408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45993.379438657408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45993.379438657408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45993.379438657408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45993.379438657408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45993.379438657408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45993.379438657408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45993.379438657408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45993.379438657408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45993.379438657408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45993.379438657408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45993.379438657408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45993.379438657408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45993.379438657408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45993.379438657408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45993.379438657408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45993.379438657408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45993.379438657408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45993.379438657408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45993.379438657408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45993.379438657408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45993.379438657408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45993.379438657408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45993.379438657408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45993.379438657408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45993.379438657408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45993.379438657408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45993.379438657408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45993.379438657408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45993.379438657408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45993.379438657408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45993.379438657408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45993.379438657408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45993.379438657408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45993.379438657408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45993.379438657408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45993.379438657408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45993.379438657408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45993.379438657408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45993.379438657408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45993.379438657408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45993.379438657408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45993.379438657408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45993.379438657408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45993.379438657408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45993.379438657408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45993.379438657408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45993.379438657408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45993.379438657408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45993.379438657408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45993.379438657408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45993.379438657408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45993.379438657408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45993.379438657408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45993.379438657408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45993.379438657408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45993.379438657408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45993.379438657408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45993.379438657408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45993.379438657408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45993.379438657408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45993.379438657408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45993.379438657408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45993.379438657408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45993.379438657408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45993.379438657408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45993.379438657408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45993.379438657408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45993.379438657408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45993.379438657408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45993.379438657408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45993.379438657408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45993.379438657408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45993.379438657408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45993.379438657408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45993.379438657408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45993.379438657408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45993.379438657408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45993.379438657408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45993.379438657408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45993.379438657408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45993.379438657408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45993.379438657408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45993.379438657408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45993.379438657408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45993.379438657408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45993.379438657408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45993.379438657408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45993.379438657408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45993.379438657408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45993.379438657408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45993.379438657408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45993.379438657408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45993.379438657408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45993.379438657408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45993.379438657408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45993.379438657408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45993.379438657408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45993.379438657408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45993.379438657408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45993.379438657408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45993.379438657408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45993.379438657408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45993.379438657408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45993.379438657408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45993.379438657408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45993.379438657408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45993.379438657408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45993.379438657408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45993.379438657408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45993.379438657408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45993.379438657408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45993.379438657408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45993.379438657408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45993.379438657408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45993.379438657408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45993.379438657408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45993.379438657408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45993.379438657408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45993.379438657408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45993.379438657408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45993.379438657408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45993.379438657408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45993.379438657408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45993.379438657408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45993.379438657408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45993.379438657408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45993.379438657408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45993.379438657408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45993.379438657408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45993.379438657408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45993.379438657408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45993.379438657408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45993.379438657408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45993.379438657408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45993.379438657408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45993.379438657408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45993.379438657408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45993.379438657408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45993.379438657408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45993.379438657408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45993.379438657408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45993.379438657408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45993.379438657408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45993.379438657408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45993.379438657408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45993.379438657408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45993.379438657408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45993.379438657408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45993.379438657408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45993.379438657408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45993.379438657408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45993.379438657408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45993.379438657408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45993.379438657408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45993.379438657408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45993.379438657408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45993.379438657408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45993.379438657408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45993.379438657408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45993.379438657408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45993.379438657408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45993.379438657408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45993.379438657408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45993.379438657408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45993.379438657408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45993.379438657408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45993.379438657408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45993.379438657408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45993.379438657408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45993.379438657408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45993.379438657408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45993.379438657408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45993.379438657408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45993.379438657408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45993.379438657408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45993.379438657408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45993.379438657408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45993.379438657408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45993.379438657408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45993.379438657408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45993.379438657408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45993.379438657408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45993.379438657408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45993.379438657408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45993.379438657408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45993.379438657408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45993.379438657408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45993.379438657408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45993.379438657408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45993.379438657408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45993.379438657408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45993.379438657408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45993.379438657408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45993.379438657408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45993.379438657408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45993.379438657408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45993.379438657408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45993.379438657408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45993.379438657408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45993.379438657408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45993.379438657408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45993.379438657408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45993.379438657408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45993.379438657408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45993.379438657408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45993.379438657408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45993.379438657408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45993.379438657408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45993.379438657408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45993.379438657408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45993.379438657408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45993.379438657408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45993.379438657408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45993.379438657408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45993.379438657408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45993.379438657408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45993.379438657408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45993.379438657408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45993.379438657408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45993.379438657408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45993.379438657408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45993.379438657408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45993.379438657408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45993.379438657408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45993.379438657408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45993.379438657408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45993.379438657408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45993.379438657408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45993.379438657408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45993.379438657408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45993.379438657408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45993.379438657408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45993.379438657408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45993.379438657408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45993.379438657408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45993.379438657408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45993.379438657408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45993.379438657408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45993.379438657408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45993.379438657408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45993.379438657408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45993.379438657408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45993.379438657408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45993.379438657408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45993.379438657408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45993.379438657408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45993.379438657408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45993.379438657408</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289.89872106481198</v>
      </c>
      <c r="H2" s="92">
        <v>45703.474768518521</v>
      </c>
      <c r="I2" s="92" t="str">
        <f>IFERROR(VLOOKUP(D2,DB!A:F,6,0),"")</f>
        <v>SCECO</v>
      </c>
      <c r="J2" s="92" t="str">
        <f>IFERROR(VLOOKUP(D2,DB!A:G,7,0),"")</f>
        <v>Dead</v>
      </c>
      <c r="K2" s="94" t="s">
        <v>39197</v>
      </c>
      <c r="L2" s="88" t="str">
        <f>IFERROR(VLOOKUP(D2,DB!A:I,9,0),"")</f>
        <v>Latis</v>
      </c>
    </row>
    <row r="3" spans="1:16" ht="28.5" customHeight="1">
      <c r="A3" s="110" t="s">
        <v>39198</v>
      </c>
      <c r="B3" s="88" t="str">
        <f>IFERROR(VLOOKUP(D3,DB!A:K,11,0),"")</f>
        <v>R4</v>
      </c>
      <c r="C3" s="90">
        <v>2</v>
      </c>
      <c r="D3" s="88" t="s">
        <v>35271</v>
      </c>
      <c r="E3" s="91" t="s">
        <v>39106</v>
      </c>
      <c r="F3" s="92">
        <v>45992.715254629627</v>
      </c>
      <c r="G3" s="93">
        <f t="shared" ref="G3" ca="1" si="0">IFERROR(NOW()-F3,"")</f>
        <v>0.6641840277807205</v>
      </c>
      <c r="H3" s="92">
        <v>45992.705231481479</v>
      </c>
      <c r="I3" s="110" t="str">
        <f>IFERROR(VLOOKUP(D3,DB!A:F,6,0),"")</f>
        <v>Generator-SG</v>
      </c>
      <c r="J3" s="110" t="str">
        <f>IFERROR(VLOOKUP(D3,DB!A:G,7,0),"")</f>
        <v>Dead</v>
      </c>
      <c r="K3" s="94" t="s">
        <v>39199</v>
      </c>
      <c r="L3" s="88" t="str">
        <f>IFERROR(VLOOKUP(D3,DB!A:I,9,0),"")</f>
        <v>Latis</v>
      </c>
    </row>
    <row r="4" spans="1:16" ht="15" customHeight="1">
      <c r="A4" s="110" t="s">
        <v>39200</v>
      </c>
      <c r="B4" s="88" t="str">
        <f>IFERROR(VLOOKUP(D4,DB!A:K,11,0),"")</f>
        <v>R4</v>
      </c>
      <c r="C4" s="90">
        <v>1</v>
      </c>
      <c r="D4" s="88" t="s">
        <v>35547</v>
      </c>
      <c r="E4" s="91" t="s">
        <v>39106</v>
      </c>
      <c r="F4" s="92">
        <v>45993.355555555558</v>
      </c>
      <c r="G4" s="93">
        <f t="shared" ref="G4:G66" ca="1" si="1">IFERROR(NOW()-F4,"")</f>
        <v>2.3883101850515231E-2</v>
      </c>
      <c r="H4" s="92">
        <v>45993.355011574073</v>
      </c>
      <c r="I4" s="110" t="str">
        <f>IFERROR(VLOOKUP(D4,DB!A:F,6,0),"")</f>
        <v>SCECO</v>
      </c>
      <c r="J4" s="110" t="str">
        <f>IFERROR(VLOOKUP(D4,DB!A:G,7,0),"")</f>
        <v>Dead</v>
      </c>
      <c r="K4" s="94" t="s">
        <v>39201</v>
      </c>
      <c r="L4" s="88" t="str">
        <f>IFERROR(VLOOKUP(D4,DB!A:I,9,0),"")</f>
        <v>Latis</v>
      </c>
    </row>
    <row r="5" spans="1:16" ht="15" customHeight="1">
      <c r="A5" s="110"/>
      <c r="B5" s="88" t="str">
        <f>IFERROR(VLOOKUP(D5,DB!A:K,11,0),"")</f>
        <v/>
      </c>
      <c r="C5" s="90"/>
      <c r="D5" s="88"/>
      <c r="E5" s="91"/>
      <c r="F5" s="92"/>
      <c r="G5" s="93">
        <f t="shared" ca="1" si="1"/>
        <v>45993.379438657408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45993.379438657408</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45993.379438657408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45993.379438657408</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45993.379438657408</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45993.379438657408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45993.379438657408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45993.379438657408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45993.379438657408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45993.379438657408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45993.379438657408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45993.379438657408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45993.379438657408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45993.379438657408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153"/>
      <c r="E19" s="91"/>
      <c r="F19" s="92"/>
      <c r="G19" s="93">
        <f t="shared" ca="1" si="1"/>
        <v>45993.379438657408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45993.379438657408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45993.379438657408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45993.379438657408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45993.379438657408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45993.379438657408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45993.379438657408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45993.379438657408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45993.379438657408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45993.379438657408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45993.379438657408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45993.379438657408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45993.379438657408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45993.379438657408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45993.379438657408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45993.379438657408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45993.379438657408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45993.379438657408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45993.379438657408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45993.379438657408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45993.379438657408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45993.379438657408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45993.379438657408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45993.379438657408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45993.379438657408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45993.379438657408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45993.379438657408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45993.379438657408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45993.379438657408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45993.379438657408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45993.379438657408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45993.379438657408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45993.379438657408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45993.379438657408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45993.379438657408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45993.379438657408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45993.379438657408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45993.379438657408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45993.379438657408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45993.379438657408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45993.379438657408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45993.379438657408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45993.379438657408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45993.379438657408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45993.379438657408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45993.379438657408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45993.379438657408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45993.379438657408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ref="G67:G130" ca="1" si="2">IFERROR(NOW()-F67,"")</f>
        <v>45993.379438657408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45993.379438657408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45993.379438657408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45993.379438657408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45993.379438657408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45993.379438657408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45993.379438657408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45993.379438657408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45993.379438657408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45993.379438657408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45993.379438657408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45993.379438657408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45993.379438657408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45993.379438657408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45993.379438657408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45993.379438657408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45993.379438657408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45993.379438657408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45993.379438657408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45993.379438657408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45993.379438657408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45993.379438657408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45993.379438657408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45993.379438657408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45993.379438657408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45993.379438657408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45993.379438657408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45993.379438657408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45993.379438657408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45993.379438657408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45993.379438657408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45993.379438657408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45993.379438657408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45993.379438657408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45993.379438657408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45993.379438657408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45993.379438657408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45993.379438657408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45993.379438657408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45993.379438657408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45993.379438657408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45993.379438657408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45993.379438657408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45993.379438657408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45993.379438657408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45993.379438657408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45993.379438657408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45993.379438657408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45993.379438657408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45993.379438657408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45993.379438657408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45993.379438657408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45993.379438657408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45993.379438657408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45993.379438657408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45993.379438657408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45993.379438657408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45993.379438657408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45993.379438657408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45993.379438657408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45993.379438657408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45993.379438657408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45993.379438657408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45993.379438657408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ref="G131:G194" ca="1" si="3">IFERROR(NOW()-F131,"")</f>
        <v>45993.379438657408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45993.379438657408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45993.379438657408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45993.379438657408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45993.379438657408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45993.379438657408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45993.379438657408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45993.379438657408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45993.379438657408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45993.379438657408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45993.379438657408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45993.379438657408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45993.379438657408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45993.379438657408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45993.379438657408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45993.379438657408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45993.379438657408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45993.379438657408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45993.379438657408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45993.379438657408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45993.379438657408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45993.379438657408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45993.379438657408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45993.379438657408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45993.379438657408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45993.379438657408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45993.379438657408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45993.379438657408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45993.379438657408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45993.379438657408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45993.379438657408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45993.379438657408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45993.379438657408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45993.379438657408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45993.379438657408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45993.379438657408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45993.379438657408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45993.379438657408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45993.379438657408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45993.379438657408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45993.379438657408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45993.379438657408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45993.379438657408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45993.379438657408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45993.379438657408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45993.379438657408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45993.379438657408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45993.379438657408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45993.379438657408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45993.379438657408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45993.379438657408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45993.379438657408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45993.379438657408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45993.379438657408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45993.379438657408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45993.379438657408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45993.379438657408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45993.379438657408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45993.379438657408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45993.379438657408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45993.379438657408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45993.379438657408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45993.379438657408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45993.379438657408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ref="G195:G240" ca="1" si="4">IFERROR(NOW()-F195,"")</f>
        <v>45993.379438657408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45993.379438657408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45993.379438657408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45993.379438657408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45993.379438657408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45993.379438657408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45993.379438657408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45993.379438657408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45993.379438657408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45993.379438657408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45993.379438657408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45993.379438657408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45993.379438657408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45993.379438657408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45993.379438657408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45993.379438657408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45993.379438657408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45993.379438657408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45993.379438657408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45993.379438657408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45993.379438657408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45993.379438657408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45993.379438657408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45993.379438657408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45993.379438657408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45993.379438657408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45993.379438657408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45993.379438657408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45993.379438657408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45993.379438657408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45993.379438657408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45993.379438657408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45993.379438657408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45993.379438657408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45993.379438657408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45993.379438657408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45993.379438657408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45993.379438657408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45993.379438657408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45993.379438657408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45993.379438657408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45993.379438657408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45993.379438657408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45993.379438657408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45993.379438657408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45993.379438657408</v>
      </c>
      <c r="H240" s="92"/>
      <c r="I240" s="110" t="str">
        <f>IFERROR(VLOOKUP(D240,DB!A:F,6,0),"")</f>
        <v/>
      </c>
      <c r="J240" s="110" t="str">
        <f>IFERROR(VLOOKUP(D240,DB!A:G,7,0),"")</f>
        <v/>
      </c>
      <c r="K240" s="94"/>
      <c r="L240" s="88" t="str">
        <f>IFERROR(VLOOKUP(D240,DB!A:I,9,0),"")</f>
        <v/>
      </c>
    </row>
  </sheetData>
  <dataValidations count="2">
    <dataValidation allowBlank="1" showInputMessage="1" showErrorMessage="1" sqref="E1" xr:uid="{A4F81451-56CC-4543-9497-104C4E44EE4B}"/>
    <dataValidation type="list" allowBlank="1" showInputMessage="1" showErrorMessage="1" sqref="E2:E2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2" sqref="D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101.54737847221986</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67.190561342591536</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44.718327546295768</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12.006140046294604</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2</v>
      </c>
      <c r="D6" s="37" t="s">
        <v>38542</v>
      </c>
      <c r="E6" s="37" t="s">
        <v>39106</v>
      </c>
      <c r="F6" s="38">
        <v>45993.353807870371</v>
      </c>
      <c r="G6" s="105">
        <f ca="1">IFERROR(NOW()-F6,"")</f>
        <v>2.5630787036789116E-2</v>
      </c>
      <c r="H6" s="38">
        <v>45993.346863425926</v>
      </c>
      <c r="I6" s="37" t="str">
        <f>IFERROR(VLOOKUP(D6,DB!A:F,6,0),"")</f>
        <v>SCECO</v>
      </c>
      <c r="J6" s="37" t="str">
        <f>IFERROR(VLOOKUP(D6,DB!A:G,7,0),"")</f>
        <v>Haj Removal</v>
      </c>
      <c r="K6" s="37" t="s">
        <v>39211</v>
      </c>
      <c r="L6" s="37" t="str">
        <f>IFERROR(VLOOKUP(D6,DB!A:I,9,0),"")</f>
        <v>Latis</v>
      </c>
    </row>
    <row r="7" spans="1:13">
      <c r="A7" s="37"/>
      <c r="B7" s="37" t="str">
        <f>IFERROR(VLOOKUP(D7,DB!A:K,11,0),"")</f>
        <v>R5</v>
      </c>
      <c r="C7" s="37">
        <v>1</v>
      </c>
      <c r="D7" s="37" t="s">
        <v>34426</v>
      </c>
      <c r="E7" s="37"/>
      <c r="F7" s="38"/>
      <c r="G7" s="105">
        <f ca="1">IFERROR(NOW()-F7,"")</f>
        <v>45993.379438657408</v>
      </c>
      <c r="H7" s="38"/>
      <c r="I7" s="37" t="str">
        <f>IFERROR(VLOOKUP(D7,DB!A:F,6,0),"")</f>
        <v>SCECO</v>
      </c>
      <c r="J7" s="37" t="str">
        <f>IFERROR(VLOOKUP(D7,DB!A:G,7,0),"")</f>
        <v>Vandalized</v>
      </c>
      <c r="K7" s="37"/>
      <c r="L7" s="37" t="str">
        <f>IFERROR(VLOOKUP(D7,DB!A:I,9,0),"")</f>
        <v>Latis</v>
      </c>
    </row>
    <row r="8" spans="1:13">
      <c r="A8" s="37"/>
      <c r="B8" s="37" t="str">
        <f>IFERROR(VLOOKUP(D8,DB!A:K,11,0),"")</f>
        <v/>
      </c>
      <c r="C8" s="37"/>
      <c r="D8" s="37"/>
      <c r="E8" s="37"/>
      <c r="F8" s="38"/>
      <c r="G8" s="135">
        <f ca="1">IFERROR(NOW()-F8,"")</f>
        <v>45993.379438657408</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45993.379438657408</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45993.379438657408</v>
      </c>
      <c r="H10" s="38"/>
      <c r="I10" s="37" t="str">
        <f>IFERROR(VLOOKUP(D10,DB!A:F,6,0),"")</f>
        <v/>
      </c>
      <c r="J10" s="37" t="str">
        <f>IFERROR(VLOOKUP(D10,DB!A:G,7,0),"")</f>
        <v/>
      </c>
      <c r="K10" s="37"/>
      <c r="L10" s="37" t="str">
        <f>IFERROR(VLOOKUP(D10,DB!A:I,9,0),"")</f>
        <v/>
      </c>
    </row>
    <row r="11" spans="1:13">
      <c r="A11" s="37"/>
      <c r="B11" s="37" t="str">
        <f>IFERROR(VLOOKUP(D11,DB!A:K,11,0),"")</f>
        <v/>
      </c>
      <c r="C11" s="37"/>
      <c r="D11" s="154"/>
      <c r="E11" s="37"/>
      <c r="F11" s="38"/>
      <c r="G11" s="135">
        <f ca="1">IFERROR(NOW()-F11,"")</f>
        <v>45993.379438657408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45993.379438657408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45993.379438657408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45993.379438657408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45993.379438657408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45993.379438657408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45993.379438657408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45993.379438657408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45993.379438657408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45993.379438657408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45993.379438657408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45993.379438657408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45993.379438657408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45993.379438657408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45993.379438657408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45993.379438657408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45993.379438657408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45993.379438657408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45993.379438657408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45993.379438657408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45993.379438657408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45993.379438657408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45993.379438657408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45993.379438657408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45993.379438657408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45993.379438657408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45993.379438657408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45993.379438657408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45993.379438657408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45993.379438657408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45993.379438657408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45993.379438657408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45993.379438657408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45993.379438657408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45993.379438657408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45993.379438657408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45993.379438657408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45993.379438657408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45993.379438657408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45993.379438657408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45993.379438657408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45993.379438657408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45993.379438657408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45993.379438657408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45993.379438657408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45993.379438657408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45993.379438657408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45993.379438657408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45993.379438657408</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45993.379438657408</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2</v>
      </c>
      <c r="D2" s="119" t="s">
        <v>29513</v>
      </c>
      <c r="E2" s="142" t="s">
        <v>39106</v>
      </c>
      <c r="F2" s="121">
        <v>45993.374930555554</v>
      </c>
      <c r="G2" s="72">
        <f ca="1">IFERROR(NOW()-F2,"-")</f>
        <v>4.5081018542987294E-3</v>
      </c>
      <c r="H2" s="121">
        <v>45993.367754629631</v>
      </c>
      <c r="I2" s="119" t="str">
        <f>IFERROR(VLOOKUP(D2,DB!A:F,6,0),"")</f>
        <v>SCECO</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45993.379438657408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45993.379438657408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45993.379438657408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45993.379438657408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45993.379438657408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45993.379438657408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45993.379438657408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45993.379438657408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45993.379438657408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45993.379438657408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45993.379438657408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45993.379438657408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45993.379438657408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45993.379438657408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45993.379438657408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45993.379438657408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45993.379438657408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45993.379438657408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45993.379438657408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45993.379438657408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45993.379438657408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45993.379438657408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45993.379438657408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45993.379438657408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45993.379438657408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45993.379438657408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45993.379438657408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45993.379438657408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45993.379438657408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45993.379438657408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45993.379438657408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45993.379438657408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45993.379438657408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45993.379438657408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45993.379438657408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45993.379438657408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45993.379438657408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45993.379438657408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45993.379438657408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45993.379438657408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45993.379438657408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45993.379438657408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45993.379438657408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45993.379438657408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45993.379438657408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45993.379438657408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45993.379438657408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45993.379438657408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45993.379438657408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45993.379438657408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45993.379438657408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45993.379438657408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45993.379438657408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45993.379438657408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45993.379438657408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45993.379438657408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45993.379438657408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45993.379438657408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45993.379438657408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45993.379438657408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45993.379438657408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45993.379438657408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45993.379438657408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45993.379438657408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45993.379438657408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45993.379438657408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45993.379438657408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45993.379438657408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45993.379438657408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45993.379438657408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45993.379438657408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45993.379438657408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45993.379438657408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45993.379438657408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45993.379438657408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45993.379438657408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45993.379438657408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45993.379438657408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45993.379438657408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45993.379438657408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45993.379438657408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45993.379438657408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45993.379438657408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45993.379438657408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45993.379438657408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45993.379438657408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45993.379438657408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45993.379438657408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45993.379438657408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45993.379438657408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45993.379438657408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45993.379438657408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45993.379438657408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45993.379438657408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45993.379438657408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45993.379438657408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45993.379438657408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45993.379438657408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45993.379438657408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45993.379438657408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45993.379438657408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45993.379438657408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45993.379438657408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45993.379438657408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45993.379438657408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45993.379438657408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45993.379438657408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45993.379438657408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45993.379438657408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45993.379438657408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45993.379438657408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45993.379438657408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45993.379438657408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45993.379438657408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45993.379438657408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45993.379438657408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45993.379438657408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45993.379438657408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45993.379438657408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45993.379438657408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45993.379438657408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45993.379438657408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45993.379438657408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45993.379438657408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45993.379438657408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45993.379438657408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45993.379438657408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45993.379438657408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45993.379438657408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45993.379438657408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45993.379438657408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45993.379438657408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45993.379438657408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45993.379438657408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45993.379438657408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45993.379438657408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45993.379438657408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45993.379438657408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45993.379438657408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45993.379438657408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45993.379438657408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45993.379438657408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45993.379438657408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45993.379438657408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45993.379438657408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45993.379438657408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45993.379438657408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45993.379438657408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45993.379438657408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45993.379438657408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45993.379438657408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45993.379438657408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45993.379438657408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45993.379438657408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45993.379438657408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45993.379438657408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45993.379438657408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45993.379438657408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45993.379438657408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45993.379438657408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45993.379438657408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45993.379438657408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45993.379438657408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45993.379438657408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45993.379438657408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45993.379438657408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45993.379438657408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45993.379438657408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45993.379438657408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45993.379438657408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45993.379438657408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45993.379438657408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45993.379438657408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45993.379438657408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45993.379438657408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45993.379438657408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45993.379438657408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45993.379438657408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45993.379438657408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45993.379438657408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45993.379438657408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45993.379438657408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45993.379438657408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45993.379438657408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45993.379438657408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45993.379438657408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45993.379438657408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45993.379438657408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45993.379438657408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45993.379438657408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45993.379438657408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45993.379438657408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45993.379438657408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45993.379438657408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45993.379438657408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45993.379438657408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45993.379438657408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45993.379438657408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45993.379438657408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45993.379438657408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45993.379438657408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45993.379438657408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45993.379438657408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45993.379438657408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45993.379438657408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45993.379438657408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45993.379438657408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45993.379438657408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45993.379438657408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45993.379438657408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45993.379438657408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45993.379438657408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45993.379438657408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45993.379438657408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45993.379438657408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45993.379438657408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45993.379438657408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45993.379438657408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45993.379438657408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45993.379438657408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45993.379438657408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45993.379438657408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45993.379438657408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45993.379438657408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45993.379438657408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45993.379438657408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45993.379438657408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45993.379438657408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45993.379438657408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45993.379438657408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45993.379438657408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45993.379438657408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45993.379438657408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45993.379438657408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45993.379438657408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45993.379438657408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45993.379438657408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45993.379438657408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45993.379438657408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45993.379438657408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45993.379438657408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45993.379438657408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45993.379438657408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45993.379438657408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45993.379438657408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45993.379438657408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45993.379438657408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45993.379438657408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45993.379438657408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45993.379438657408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45993.379438657408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45993.379438657408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45993.379438657408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45993.379438657408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45993.379438657408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45993.379438657408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45993.379438657408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45993.379438657408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45993.379438657408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45993.379438657408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45993.379438657408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45993.379438657408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45993.379438657408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45993.379438657408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45993.379438657408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45993.379438657408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45993.379438657408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45993.379438657408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45993.379438657408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45993.379438657408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45993.379438657408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45993.379438657408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45993.379438657408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45993.379438657408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45993.379438657408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45993.379438657408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45993.379438657408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45993.379438657408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45993.379438657408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45993.379438657408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45993.379438657408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45993.379438657408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45993.379438657408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45993.379438657408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45993.379438657408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45993.379438657408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45993.379438657408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45993.379438657408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45993.379438657408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45993.379438657408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45993.379438657408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45993.379438657408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45993.379438657408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45993.379438657408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45993.379438657408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45993.379438657408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45993.379438657408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45993.379438657408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45993.379438657408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45993.379438657408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45993.379438657408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45993.379438657408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45993.379438657408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45993.379438657408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45993.379438657408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45993.379438657408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45993.379438657408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45993.379438657408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45993.379438657408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45993.379438657408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45993.379438657408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45993.379438657408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45993.379438657408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45993.379438657408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45993.379438657408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45993.379438657408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45993.379438657408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45993.379438657408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45993.379438657408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45993.379438657408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45993.379438657408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45993.379438657408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45993.379438657408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45993.379438657408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45993.379438657408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45993.379438657408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45993.379438657408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45993.379438657408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45993.379438657408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45993.379438657408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45993.379438657408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45993.379438657408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45993.379438657408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45993.379438657408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45993.379438657408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45993.379438657408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45993.379438657408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45993.379438657408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45993.379438657408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45993.379438657408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45993.379438657408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45993.379438657408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45993.379438657408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45993.379438657408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45993.379438657408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45993.379438657408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45993.379438657408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45993.379438657408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45993.379438657408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45993.379438657408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45993.379438657408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45993.379438657408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45993.379438657408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45993.379438657408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45993.379438657408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45993.379438657408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45993.379438657408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45993.379438657408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45993.379438657408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45993.379438657408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45993.379438657408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45993.379438657408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45993.379438657408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45993.379438657408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45993.379438657408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45993.379438657408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45993.379438657408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45993.379438657408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45993.379438657408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45993.379438657408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45993.379438657408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45993.379438657408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45993.379438657408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45993.379438657408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45993.379438657408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45993.379438657408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45993.379438657408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45993.379438657408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45993.379438657408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45993.379438657408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45993.379438657408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45993.379438657408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45993.379438657408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45993.379438657408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45993.379438657408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45993.379438657408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45993.379438657408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45993.379438657408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45993.379438657408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45993.379438657408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45993.379438657408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45993.379438657408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45993.379438657408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45993.379438657408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45993.379438657408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45993.379438657408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45993.379438657408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45993.379438657408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45993.379438657408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45993.379438657408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45993.379438657408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45993.379438657408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45993.379438657408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45993.379438657408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45993.379438657408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45993.379438657408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45993.379438657408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45993.379438657408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45993.379438657408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45993.379438657408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45993.379438657408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45993.379438657408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45993.379438657408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45993.379438657408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45993.379438657408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45993.379438657408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45993.379438657408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45993.379438657408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45993.379438657408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45993.379438657408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45993.379438657408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45993.379438657408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45993.379438657408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45993.379438657408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45993.379438657408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45993.379438657408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45993.379438657408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45993.379438657408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45993.379438657408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45993.379438657408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45993.379438657408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45993.379438657408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45993.379438657408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45993.379438657408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45993.379438657408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45993.379438657408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45993.379438657408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45993.379438657408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45993.379438657408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45993.379438657408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45993.379438657408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45993.379438657408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45993.379438657408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45993.379438657408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45993.379438657408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45993.379438657408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45993.379438657408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45993.379438657408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45993.379438657408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45993.379438657408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45993.379438657408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45993.379438657408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45993.379438657408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45993.379438657408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45993.379438657408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45993.379438657408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45993.379438657408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45993.379438657408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45993.379438657408</v>
      </c>
      <c r="H461" s="121"/>
      <c r="I461" s="119" t="str">
        <f>IFERROR(VLOOKUP(D461,DB!A:F,6,0),"")</f>
        <v/>
      </c>
      <c r="J461" s="119" t="str">
        <f>IFERROR(VLOOKUP(D461,DB!A:G,7,0),"")</f>
        <v/>
      </c>
      <c r="K461" s="122"/>
      <c r="L461" s="137" t="str">
        <f>IFERROR(VLOOKUP(D461,DB!A:I,9,0),"")</f>
        <v/>
      </c>
    </row>
    <row r="462" spans="1:12" ht="31.5" customHeight="1">
      <c r="A462" s="143"/>
      <c r="B462" s="144" t="str">
        <f>IFERROR(VLOOKUP(D462,DB!A:K,11,0),"")</f>
        <v/>
      </c>
      <c r="C462" s="145"/>
      <c r="D462" s="144"/>
      <c r="E462" s="142"/>
      <c r="F462" s="146"/>
      <c r="G462" s="147">
        <f ca="1">IFERROR(NOW()-F462,"-")</f>
        <v>45993.379438657408</v>
      </c>
      <c r="H462" s="146"/>
      <c r="I462" s="144" t="str">
        <f>IFERROR(VLOOKUP(D462,DB!A:F,6,0),"")</f>
        <v/>
      </c>
      <c r="J462" s="144" t="str">
        <f>IFERROR(VLOOKUP(D462,DB!A:G,7,0),"")</f>
        <v/>
      </c>
      <c r="K462" s="148"/>
      <c r="L462" s="149" t="str">
        <f>IFERROR(VLOOKUP(D462,DB!A:I,9,0),"")</f>
        <v/>
      </c>
    </row>
  </sheetData>
  <dataValidations count="2">
    <dataValidation allowBlank="1" showInputMessage="1" showErrorMessage="1" sqref="E1" xr:uid="{9E1BC488-8814-4F8A-8DBE-742B3278AB71}"/>
    <dataValidation type="list" allowBlank="1" showInputMessage="1" showErrorMessage="1" sqref="E2:E4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2025-12-02T06:06:32Z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