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777" documentId="13_ncr:1_{F6CB121F-512D-4AA6-A0C1-0FB36C537598}" xr6:coauthVersionLast="47" xr6:coauthVersionMax="47" xr10:uidLastSave="{BF58FF70-47CA-4F14-9FE1-0D65B05C7E1F}"/>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2" i="5"/>
  <c r="I3" i="6"/>
  <c r="J3" i="6"/>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3" i="6"/>
  <c r="L3" i="6"/>
  <c r="B2" i="6"/>
  <c r="J2" i="6"/>
  <c r="L2"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B41" i="6"/>
  <c r="J41" i="6"/>
  <c r="L41" i="6"/>
  <c r="B42" i="6"/>
  <c r="J42" i="6"/>
  <c r="L42" i="6"/>
  <c r="B43" i="6"/>
  <c r="J43" i="6"/>
  <c r="L43" i="6"/>
  <c r="B44" i="6"/>
  <c r="J44" i="6"/>
  <c r="L44" i="6"/>
  <c r="B45" i="6"/>
  <c r="J45" i="6"/>
  <c r="L45" i="6"/>
  <c r="B46" i="6"/>
  <c r="J46" i="6"/>
  <c r="L46" i="6"/>
  <c r="B47" i="6"/>
  <c r="J47" i="6"/>
  <c r="L47" i="6"/>
  <c r="B48" i="6"/>
  <c r="J48" i="6"/>
  <c r="L48" i="6"/>
  <c r="B49" i="6"/>
  <c r="J49" i="6"/>
  <c r="L4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B3" i="4"/>
  <c r="B4" i="4"/>
  <c r="B5" i="4"/>
  <c r="B6" i="4"/>
  <c r="B7" i="4"/>
  <c r="B8" i="4"/>
  <c r="B9" i="4"/>
  <c r="B10" i="4"/>
  <c r="B11" i="4"/>
  <c r="B12" i="4"/>
  <c r="B13" i="4"/>
  <c r="B14" i="4"/>
  <c r="B15"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<sst xmlns="http://schemas.openxmlformats.org/spreadsheetml/2006/main" count="180289" uniqueCount="39129">
  <si>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</si>
  <si>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</si>
  <si>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</si>
  <si>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</si>
  <si>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</si>
  <si>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</si>
  <si>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</si>
  <si>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</si>
  <si>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</si>
  <si>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</si>
  <si>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</si>
  <si>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</si>
  <si>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</si>
  <si>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</si>
  <si>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</si>
  <si>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</si>
  <si>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</si>
  <si>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</si>
  <si>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</si>
  <si>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</si>
  <si>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</si>
  <si>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</si>
  <si>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</si>
  <si>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</si>
  <si>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</si>
  <si>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</si>
  <si>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</si>
  <si>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</si>
  <si>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</si>
  <si>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</si>
  <si>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</si>
  <si>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</si>
  <si>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</si>
  <si>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</si>
  <si>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</si>
  <si>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</si>
  <si>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</si>
  <si>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</si>
  <si>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</si>
  <si>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</si>
  <si>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</si>
  <si>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</si>
  <si>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</si>
  <si>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</si>
  <si>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</si>
  <si>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</si>
  <si>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</si>
  <si>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</si>
  <si>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</si>
  <si>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</si>
  <si>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</si>
  <si>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</si>
  <si>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</si>
  <si>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</si>
  <si>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</si>
  <si>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</si>
  <si>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</si>
  <si>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</si>
  <si>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</si>
  <si>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</si>
  <si>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</si>
  <si>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</si>
  <si>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</si>
  <si>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</si>
  <si>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</si>
  <si>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</si>
  <si>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</si>
  <si>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</si>
  <si>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</si>
  <si>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</si>
  <si>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</si>
  <si>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</si>
  <si>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</si>
  <si>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</si>
  <si>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</si>
  <si>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</si>
  <si>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</si>
  <si>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</si>
  <si>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</si>
  <si>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</si>
  <si>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</si>
  <si>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</si>
  <si>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</si>
  <si>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</si>
  <si>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</si>
  <si>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</si>
  <si>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</si>
  <si>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</si>
  <si>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</si>
  <si>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</si>
  <si>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</si>
  <si>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</si>
  <si>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</si>
  <si>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</si>
  <si>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</si>
  <si>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</si>
  <si>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</si>
  <si>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</si>
  <si>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</si>
  <si>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</si>
  <si>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</si>
  <si>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</si>
  <si>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</si>
  <si>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</si>
  <si>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</si>
  <si>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</si>
  <si>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</si>
  <si>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</si>
  <si>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</si>
  <si>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</si>
  <si>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</si>
  <si>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</si>
  <si>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</si>
  <si>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</si>
  <si>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</si>
  <si>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</si>
  <si>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</si>
  <si>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</si>
  <si>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</si>
  <si>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</si>
  <si>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</si>
  <si>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</si>
  <si>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</si>
  <si>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</si>
  <si>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</si>
  <si>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</si>
  <si>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</si>
  <si>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</si>
  <si>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</si>
  <si>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</si>
  <si>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</si>
  <si>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</si>
  <si>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</si>
  <si>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</si>
  <si>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</si>
  <si>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</si>
  <si>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</si>
  <si>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</si>
  <si>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</si>
  <si>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</si>
  <si>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</si>
  <si>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</si>
  <si>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</si>
  <si>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</si>
  <si>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</si>
  <si>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</si>
  <si>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</si>
  <si>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</si>
  <si>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</si>
  <si>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</si>
  <si>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</si>
  <si>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</si>
  <si>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</si>
  <si>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</si>
  <si>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</si>
  <si>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</si>
  <si>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</si>
  <si>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</si>
  <si>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</si>
  <si>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</si>
  <si>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</si>
  <si>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</si>
  <si>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</si>
  <si>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</si>
  <si>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</si>
  <si>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</si>
  <si>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</si>
  <si>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</si>
  <si>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</si>
  <si>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</si>
  <si>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</si>
  <si>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</si>
  <si>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</si>
  <si>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</si>
  <si>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</si>
  <si>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</si>
  <si>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</si>
  <si>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</si>
  <si>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</si>
  <si>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</si>
  <si>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</si>
  <si>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</si>
  <si>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</si>
  <si>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</si>
  <si>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</si>
  <si>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</si>
  <si>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</si>
  <si>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</si>
  <si>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</si>
  <si>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</si>
  <si>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</si>
  <si>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</si>
  <si>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</si>
  <si>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</si>
  <si>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</si>
  <si>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</si>
  <si>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</si>
  <si>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</si>
  <si>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</si>
  <si>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</si>
  <si>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</si>
  <si>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</si>
  <si>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</si>
  <si>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</si>
  <si>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</si>
  <si>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</si>
  <si>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</si>
  <si>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</si>
  <si>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</si>
  <si>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</si>
  <si>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</si>
  <si>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</si>
  <si>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</si>
  <si>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</si>
  <si>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</si>
  <si>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</si>
  <si>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</si>
  <si>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</si>
  <si>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</si>
  <si>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</si>
  <si>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</si>
  <si>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</si>
  <si>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</si>
  <si>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</si>
  <si>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</si>
  <si>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</si>
  <si>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</si>
  <si>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</si>
  <si>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</si>
  <si>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</si>
  <si>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</si>
  <si>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</si>
  <si>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</si>
  <si>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</si>
  <si>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</si>
  <si>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</si>
  <si>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</si>
  <si>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</si>
  <si>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</si>
  <si>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</si>
  <si>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</si>
  <si>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</si>
  <si>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</si>
  <si>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</si>
  <si>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</si>
  <si>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</si>
  <si>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</si>
  <si>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</si>
  <si>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</si>
  <si>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</si>
  <si>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</si>
  <si>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</si>
  <si>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</si>
  <si>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</si>
  <si>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</si>
  <si>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</si>
  <si>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</si>
  <si>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</si>
  <si>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</si>
  <si>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</si>
  <si>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</si>
  <si>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</si>
  <si>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</si>
  <si>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</si>
  <si>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</si>
  <si>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</si>
  <si>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</si>
  <si>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</si>
  <si>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</si>
  <si>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</si>
  <si>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</si>
  <si>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</si>
  <si>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</si>
  <si>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</si>
  <si>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</si>
  <si>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</si>
  <si>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</si>
  <si>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</si>
  <si>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</si>
  <si>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</si>
  <si>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</si>
  <si>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</si>
  <si>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</si>
  <si>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</si>
  <si>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</si>
  <si>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</si>
  <si>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</si>
  <si>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</si>
  <si>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</si>
  <si>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</si>
  <si>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</si>
  <si>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</si>
  <si>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</si>
  <si>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</si>
  <si>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</si>
  <si>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</si>
  <si>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</si>
  <si>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</si>
  <si>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</si>
  <si>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</si>
  <si>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</si>
  <si>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</si>
  <si>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</si>
  <si>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</si>
  <si>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</si>
  <si>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</si>
  <si>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</si>
  <si>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</si>
  <si>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</si>
  <si>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</si>
  <si>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</si>
  <si>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</si>
  <si>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</si>
  <si>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</si>
  <si>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</si>
  <si>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</si>
  <si>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</si>
  <si>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</si>
  <si>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</si>
  <si>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</si>
  <si>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</si>
  <si>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</si>
  <si>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</si>
  <si>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</si>
  <si>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</si>
  <si>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</si>
  <si>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</si>
  <si>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</si>
  <si>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</si>
  <si>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</si>
  <si>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</si>
  <si>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</si>
  <si>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</si>
  <si>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</si>
  <si>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</si>
  <si>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</si>
  <si>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</si>
  <si>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</si>
  <si>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</si>
  <si>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</si>
  <si>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</si>
  <si>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</si>
  <si>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</si>
  <si>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</si>
  <si>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</si>
  <si>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</si>
  <si>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</si>
  <si>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</si>
  <si>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</si>
  <si>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</si>
  <si>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</si>
  <si>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</si>
  <si>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</si>
  <si>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</si>
  <si>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</si>
  <si>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</si>
  <si>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</si>
  <si>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</si>
  <si>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</si>
  <si>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</si>
  <si>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</si>
  <si>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</si>
  <si>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</si>
  <si>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</si>
  <si>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</si>
  <si>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</si>
  <si>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</si>
  <si>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</si>
  <si>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</si>
  <si>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</si>
  <si>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</si>
  <si>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</si>
  <si>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</si>
  <si>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</si>
  <si>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</si>
  <si>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</si>
  <si>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</si>
  <si>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</si>
  <si>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</si>
  <si>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</si>
  <si>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</si>
  <si>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</si>
  <si>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</si>
  <si>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</si>
  <si>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</si>
  <si>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</si>
  <si>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</si>
  <si>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</si>
  <si>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</si>
  <si>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</si>
  <si>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</si>
  <si>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</si>
  <si>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</si>
  <si>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</si>
  <si>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</si>
  <si>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</si>
  <si>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</si>
  <si>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</si>
  <si>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</si>
  <si>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</si>
  <si>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</si>
  <si>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</si>
  <si>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</si>
  <si>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</si>
  <si>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</si>
  <si>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</si>
  <si>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</si>
  <si>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</si>
  <si>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</si>
  <si>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</si>
  <si>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</si>
  <si>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</si>
  <si>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</si>
  <si>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</si>
  <si>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</si>
  <si>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</si>
  <si>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</si>
  <si>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</si>
  <si>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</si>
  <si>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</si>
  <si>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</si>
  <si>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</si>
  <si>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</si>
  <si>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</si>
  <si>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</si>
  <si>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</si>
  <si>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</si>
  <si>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</si>
  <si>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</si>
  <si>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</si>
  <si>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</si>
  <si>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</si>
  <si>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</si>
  <si>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</si>
  <si>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</si>
  <si>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</si>
  <si>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</si>
  <si>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</si>
  <si>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</si>
  <si>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</si>
  <si>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</si>
  <si>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</si>
  <si>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</si>
  <si>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</si>
  <si>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</si>
  <si>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</si>
  <si>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</si>
  <si>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</si>
  <si>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</si>
  <si>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</si>
  <si>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</si>
  <si>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</si>
  <si>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</si>
  <si>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</si>
  <si>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</si>
  <si>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</si>
  <si>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</si>
  <si>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</si>
  <si>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</si>
  <si>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</si>
  <si>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</si>
  <si>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</si>
  <si>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</si>
  <si>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</si>
  <si>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</si>
  <si>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</si>
  <si>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</si>
  <si>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</si>
  <si>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</si>
  <si>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</si>
  <si>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</si>
  <si>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</si>
  <si>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</si>
  <si>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</si>
  <si>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</si>
  <si>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</si>
  <si>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</si>
  <si>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</si>
  <si>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</si>
  <si>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</si>
  <si>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</si>
  <si>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</si>
  <si>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</si>
  <si>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</si>
  <si>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</si>
  <si>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</si>
  <si>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</si>
  <si>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</si>
  <si>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</si>
  <si>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</si>
  <si>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</si>
  <si>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</si>
  <si>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</si>
  <si>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</si>
  <si>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</si>
  <si>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</si>
  <si>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</si>
  <si>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</si>
  <si>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</si>
  <si>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</si>
  <si>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</si>
  <si>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</si>
  <si>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</si>
  <si>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</si>
  <si>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</si>
  <si>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</si>
  <si>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</si>
  <si>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</si>
  <si>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</si>
  <si>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</si>
  <si>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</si>
  <si>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</si>
  <si>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</si>
  <si>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</si>
  <si>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</si>
  <si>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</si>
  <si>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</si>
  <si>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</si>
  <si>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</si>
  <si>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</si>
  <si>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</si>
  <si>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</si>
  <si>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</si>
  <si>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</si>
  <si>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</si>
  <si>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</si>
  <si>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</si>
  <si>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</si>
  <si>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</si>
  <si>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</si>
  <si>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</si>
  <si>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</si>
  <si>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</si>
  <si>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</si>
  <si>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</si>
  <si>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</si>
  <si>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</si>
  <si>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</si>
  <si>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</si>
  <si>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</si>
  <si>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</si>
  <si>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</si>
  <si>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</si>
  <si>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</si>
  <si>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</si>
  <si>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</si>
  <si>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</si>
  <si>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</si>
  <si>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</si>
  <si>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</si>
  <si>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</si>
  <si>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</si>
  <si>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</si>
  <si>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</si>
  <si>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</si>
  <si>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</si>
  <si>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</si>
  <si>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</si>
  <si>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</si>
  <si>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</si>
  <si>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</si>
  <si>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</si>
  <si>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</si>
  <si>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</si>
  <si>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</si>
  <si>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</si>
  <si>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</si>
  <si>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</si>
  <si>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</si>
  <si>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</si>
  <si>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</si>
  <si>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</si>
  <si>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</si>
  <si>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</si>
  <si>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</si>
  <si>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</si>
  <si>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</si>
  <si>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</si>
  <si>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</si>
  <si>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</si>
  <si>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</si>
  <si>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</si>
  <si>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</si>
  <si>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</si>
  <si>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</si>
  <si>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</si>
  <si>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</si>
  <si>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</si>
  <si>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</si>
  <si>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</si>
  <si>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</si>
  <si>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</si>
  <si>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</si>
  <si>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</si>
  <si>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</si>
  <si>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</si>
  <si>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</si>
  <si>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</si>
  <si>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</si>
  <si>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</si>
  <si>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</si>
  <si>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</si>
  <si>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</si>
  <si>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</si>
  <si>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</si>
  <si>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</si>
  <si>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</si>
  <si>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</si>
  <si>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</si>
  <si>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</si>
  <si>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</si>
  <si>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</si>
  <si>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</si>
  <si>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</si>
  <si>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</si>
  <si>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</si>
  <si>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</si>
  <si>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</si>
  <si>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</si>
  <si>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</si>
  <si>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</si>
  <si>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</si>
  <si>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</si>
  <si>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</si>
  <si>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</si>
  <si>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</si>
  <si>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</si>
  <si>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</si>
  <si>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</si>
  <si>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</si>
  <si>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</si>
  <si>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</si>
  <si>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</si>
  <si>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</si>
  <si>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</si>
  <si>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</si>
  <si>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</si>
  <si>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</si>
  <si>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</si>
  <si>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</si>
  <si>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</si>
  <si>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</si>
  <si>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</si>
  <si>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</si>
  <si>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</si>
  <si>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</si>
  <si>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</si>
  <si>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</si>
  <si>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</si>
  <si>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</si>
  <si>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</si>
  <si>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</si>
  <si>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</si>
  <si>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</si>
  <si>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</si>
  <si>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</si>
  <si>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</si>
  <si>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</si>
  <si>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</si>
  <si>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</si>
  <si>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</si>
  <si>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</si>
  <si>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</si>
  <si>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</si>
  <si>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</si>
  <si>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</si>
  <si>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</si>
  <si>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</si>
  <si>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</si>
  <si>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</si>
  <si>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</si>
  <si>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</si>
  <si>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</si>
  <si>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</si>
  <si>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</si>
  <si>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</si>
  <si>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</si>
  <si>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</si>
  <si>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</si>
  <si>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</si>
  <si>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</si>
  <si>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</si>
  <si>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</si>
  <si>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</si>
  <si>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</si>
  <si>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</si>
  <si>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</si>
  <si>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</si>
  <si>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</si>
  <si>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</si>
  <si>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</si>
  <si>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</si>
  <si>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</si>
  <si>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</si>
  <si>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</si>
  <si>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</si>
  <si>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</si>
  <si>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</si>
  <si>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</si>
  <si>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</si>
  <si>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</si>
  <si>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</si>
  <si>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</si>
  <si>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</si>
  <si>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</si>
  <si>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</si>
  <si>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</si>
  <si>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</si>
  <si>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</si>
  <si>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</si>
  <si>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</si>
  <si>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</si>
  <si>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</si>
  <si>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</si>
  <si>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</si>
  <si>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</si>
  <si>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</si>
  <si>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</si>
  <si>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</si>
  <si>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</si>
  <si>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</si>
  <si>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</si>
  <si>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</si>
  <si>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</si>
  <si>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</si>
  <si>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</si>
  <si>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</si>
  <si>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</si>
  <si>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</si>
  <si>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</si>
  <si>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</si>
  <si>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</si>
  <si>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</si>
  <si>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</si>
  <si>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</si>
  <si>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</si>
  <si>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</si>
  <si>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</si>
  <si>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</si>
  <si>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</si>
  <si>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</si>
  <si>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</si>
  <si>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</si>
  <si>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</si>
  <si>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</si>
  <si>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</si>
  <si>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</si>
  <si>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</si>
  <si>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</si>
  <si>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</si>
  <si>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</si>
  <si>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</si>
  <si>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</si>
  <si>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</si>
  <si>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</si>
  <si>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</si>
  <si>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</si>
  <si>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</si>
  <si>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</si>
  <si>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</si>
  <si>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</si>
  <si>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</si>
  <si>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</si>
  <si>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</si>
  <si>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</si>
  <si>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</si>
  <si>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</si>
  <si>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</si>
  <si>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</si>
  <si>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</si>
  <si>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</si>
  <si>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</si>
  <si>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</si>
  <si>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</si>
  <si>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</si>
  <si>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</si>
  <si>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</si>
  <si>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</si>
  <si>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</si>
  <si>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</si>
  <si>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</si>
  <si>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</si>
  <si>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</si>
  <si>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</si>
  <si>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</si>
  <si>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</si>
  <si>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</si>
  <si>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</si>
  <si>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</si>
  <si>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</si>
  <si>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</si>
  <si>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</si>
  <si>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</si>
  <si>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</si>
  <si>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</si>
  <si>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</si>
  <si>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</si>
  <si>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</si>
  <si>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</si>
  <si>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</si>
  <si>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</si>
  <si>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</si>
  <si>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</si>
  <si>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</si>
  <si>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</si>
  <si>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</si>
  <si>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</si>
  <si>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</si>
  <si>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</si>
  <si>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</si>
  <si>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</si>
  <si>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</si>
  <si>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</si>
  <si>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</si>
  <si>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</si>
  <si>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</si>
  <si>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</si>
  <si>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</si>
  <si>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</si>
  <si>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</si>
  <si>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</si>
  <si>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</si>
  <si>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</si>
  <si>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</si>
  <si>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</si>
  <si>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</si>
  <si>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</si>
  <si>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</si>
  <si>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</si>
  <si>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</si>
  <si>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</si>
  <si>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</si>
  <si>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</si>
  <si>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</si>
  <si>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</si>
  <si>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</si>
  <si>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</si>
  <si>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</si>
  <si>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</si>
  <si>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</si>
  <si>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</si>
  <si>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</si>
  <si>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</si>
  <si>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</si>
  <si>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</si>
  <si>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</si>
  <si>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</si>
  <si>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</si>
  <si>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</si>
  <si>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</si>
  <si>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</si>
  <si>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</si>
  <si>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</si>
  <si>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</si>
  <si>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</si>
  <si>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</si>
  <si>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</si>
  <si>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</si>
  <si>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</si>
  <si>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</si>
  <si>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</si>
  <si>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</si>
  <si>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</si>
  <si>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</si>
  <si>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</si>
  <si>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</si>
  <si>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</si>
  <si>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</si>
  <si>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</si>
  <si>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</si>
  <si>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</si>
  <si>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</si>
  <si>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</si>
  <si>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</si>
  <si>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</si>
  <si>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</si>
  <si>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</si>
  <si>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</si>
  <si>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</si>
  <si>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</si>
  <si>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</si>
  <si>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</si>
  <si>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</si>
  <si>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</si>
  <si>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</si>
  <si>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</si>
  <si>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</si>
  <si>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</si>
  <si>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</si>
  <si>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</si>
  <si>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</si>
  <si>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</si>
  <si>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</si>
  <si>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</si>
  <si>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</si>
  <si>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</si>
  <si>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</si>
  <si>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</si>
  <si>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</si>
  <si>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</si>
  <si>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</si>
  <si>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</si>
  <si>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</si>
  <si>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</si>
  <si>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</si>
  <si>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</si>
  <si>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</si>
  <si>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</si>
  <si>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</si>
  <si>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</si>
  <si>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</si>
  <si>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</si>
  <si>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</si>
  <si>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</si>
  <si>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</si>
  <si>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</si>
  <si>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</si>
  <si>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</si>
  <si>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</si>
  <si>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</si>
  <si>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</si>
  <si>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</si>
  <si>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</si>
  <si>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</si>
  <si>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</si>
  <si>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</si>
  <si>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</si>
  <si>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</si>
  <si>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</si>
  <si>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</si>
  <si>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</si>
  <si>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</si>
  <si>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</si>
  <si>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</si>
  <si>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</si>
  <si>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</si>
  <si>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</si>
  <si>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</si>
  <si>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</si>
  <si>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</si>
  <si>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</si>
  <si>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</si>
  <si>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</si>
  <si>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</si>
  <si>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</si>
  <si>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</si>
  <si>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</si>
  <si>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</si>
  <si>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</si>
  <si>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</si>
  <si>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</si>
  <si>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</si>
  <si>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</si>
  <si>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</si>
  <si>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</si>
  <si>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</si>
  <si>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</si>
  <si>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</si>
  <si>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</si>
  <si>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</si>
  <si>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</si>
  <si>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</si>
  <si>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</si>
  <si>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</si>
  <si>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</si>
  <si>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</si>
  <si>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</si>
  <si>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</si>
  <si>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</si>
  <si>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</si>
  <si>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</si>
  <si>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</si>
  <si>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</si>
  <si>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</si>
  <si>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</si>
  <si>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</si>
  <si>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</si>
  <si>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</si>
  <si>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</si>
  <si>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</si>
  <si>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</si>
  <si>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</si>
  <si>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</si>
  <si>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</si>
  <si>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</si>
  <si>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</si>
  <si>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</si>
  <si>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</si>
  <si>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</si>
  <si>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</si>
  <si>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</si>
  <si>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</si>
  <si>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</si>
  <si>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</si>
  <si>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</si>
  <si>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</si>
  <si>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</si>
  <si>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</si>
  <si>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</si>
  <si>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</si>
  <si>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</si>
  <si>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</si>
  <si>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</si>
  <si>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</si>
  <si>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</si>
  <si>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</si>
  <si>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</si>
  <si>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</si>
  <si>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</si>
  <si>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</si>
  <si>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</si>
  <si>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</si>
  <si>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</si>
  <si>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</si>
  <si>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</si>
  <si>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</si>
  <si>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</si>
  <si>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</si>
  <si>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</si>
  <si>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</si>
  <si>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</si>
  <si>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</si>
  <si>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</si>
  <si>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</si>
  <si>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</si>
  <si>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</si>
  <si>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</si>
  <si>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</si>
  <si>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</si>
  <si>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</si>
  <si>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</si>
  <si>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</si>
  <si>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</si>
  <si>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</si>
  <si>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</si>
  <si>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</si>
  <si>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</si>
  <si>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</si>
  <si>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</si>
  <si>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</si>
  <si>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</si>
  <si>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</si>
  <si>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</si>
  <si>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</si>
  <si>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</si>
  <si>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</si>
  <si>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</si>
  <si>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</si>
  <si>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</si>
  <si>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</si>
  <si>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</si>
  <si>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</si>
  <si>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</si>
  <si>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</si>
  <si>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</si>
  <si>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</si>
  <si>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</si>
  <si>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</si>
  <si>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</si>
  <si>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</si>
  <si>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</si>
  <si>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</si>
  <si>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</si>
  <si>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</si>
  <si>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</si>
  <si>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</si>
  <si>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</si>
  <si>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</si>
  <si>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</si>
  <si>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</si>
  <si>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</si>
  <si>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</si>
  <si>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</si>
  <si>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</si>
  <si>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</si>
  <si>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</si>
  <si>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</si>
  <si>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</si>
  <si>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</si>
  <si>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</si>
  <si>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</si>
  <si>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</si>
  <si>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</si>
  <si>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</si>
  <si>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</si>
  <si>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</si>
  <si>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</si>
  <si>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</si>
  <si>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</si>
  <si>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</si>
  <si>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</si>
  <si>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</si>
  <si>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</si>
  <si>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</si>
  <si>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</si>
  <si>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</si>
  <si>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</si>
  <si>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</si>
  <si>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</si>
  <si>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</si>
  <si>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</si>
  <si>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</si>
  <si>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</si>
  <si>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</si>
  <si>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</si>
  <si>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</si>
  <si>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</si>
  <si>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</si>
  <si>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</si>
  <si>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</si>
  <si>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</si>
  <si>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</si>
  <si>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</si>
  <si>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</si>
  <si>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</si>
  <si>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</si>
  <si>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</si>
  <si>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</si>
  <si>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</si>
  <si>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</si>
  <si>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</si>
  <si>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</si>
  <si>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</si>
  <si>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</si>
  <si>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</si>
  <si>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</si>
  <si>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</si>
  <si>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</si>
  <si>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</si>
  <si>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</si>
  <si>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</si>
  <si>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</si>
  <si>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</si>
  <si>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</si>
  <si>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</si>
  <si>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</si>
  <si>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</si>
  <si>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</si>
  <si>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</si>
  <si>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</si>
  <si>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</si>
  <si>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</si>
  <si>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</si>
  <si>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</si>
  <si>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</si>
  <si>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</si>
  <si>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</si>
  <si>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</si>
  <si>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</si>
  <si>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</si>
  <si>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</si>
  <si>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</si>
  <si>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</si>
  <si>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</si>
  <si>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</si>
  <si>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</si>
  <si>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</si>
  <si>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</si>
  <si>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</si>
  <si>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</si>
  <si>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</si>
  <si>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</si>
  <si>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</si>
  <si>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</si>
  <si>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</si>
  <si>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</si>
  <si>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</si>
  <si>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</si>
  <si>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</si>
  <si>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</si>
  <si>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</si>
  <si>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</si>
  <si>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</si>
  <si>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</si>
  <si>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</si>
  <si>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</si>
  <si>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</si>
  <si>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</si>
  <si>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</si>
  <si>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</si>
  <si>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</si>
  <si>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</si>
  <si>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</si>
  <si>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</si>
  <si>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</si>
  <si>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</si>
  <si>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</si>
  <si>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</si>
  <si>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</si>
  <si>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</si>
  <si>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</si>
  <si>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</si>
  <si>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</si>
  <si>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</si>
  <si>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</si>
  <si>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</si>
  <si>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</si>
  <si>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</si>
  <si>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</si>
  <si>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</si>
  <si>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</si>
  <si>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</si>
  <si>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</si>
  <si>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</si>
  <si>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</si>
  <si>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</si>
  <si>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</si>
  <si>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</si>
  <si>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</si>
  <si>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</si>
  <si>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</si>
  <si>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</si>
  <si>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</si>
  <si>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</si>
  <si>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</si>
  <si>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</si>
  <si>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</si>
  <si>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</si>
  <si>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</si>
  <si>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</si>
  <si>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</si>
  <si>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</si>
  <si>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</si>
  <si>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</si>
  <si>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</si>
  <si>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</si>
  <si>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</si>
  <si>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</si>
  <si>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</si>
  <si>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</si>
  <si>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</si>
  <si>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</si>
  <si>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</si>
  <si>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</si>
  <si>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</si>
  <si>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</si>
  <si>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</si>
  <si>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</si>
  <si>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</si>
  <si>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</si>
  <si>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</si>
  <si>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</si>
  <si>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</si>
  <si>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</si>
  <si>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</si>
  <si>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</si>
  <si>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</si>
  <si>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</si>
  <si>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</si>
  <si>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</si>
  <si>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</si>
  <si>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</si>
  <si>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</si>
  <si>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</si>
  <si>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</si>
  <si>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</si>
  <si>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</si>
  <si>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</si>
  <si>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</si>
  <si>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</si>
  <si>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</si>
  <si>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</si>
  <si>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</si>
  <si>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</si>
  <si>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</si>
  <si>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</si>
  <si>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</si>
  <si>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</si>
  <si>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</si>
  <si>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</si>
  <si>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</si>
  <si>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</si>
  <si>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</si>
  <si>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</si>
  <si>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</si>
  <si>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</si>
  <si>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</si>
  <si>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</si>
  <si>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</si>
  <si>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</si>
  <si>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</si>
  <si>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</si>
  <si>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</si>
  <si>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</si>
  <si>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</si>
  <si>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</si>
  <si>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</si>
  <si>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</si>
  <si>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</si>
  <si>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</si>
  <si>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</si>
  <si>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</si>
  <si>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</si>
  <si>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</si>
  <si>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</si>
  <si>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</si>
  <si>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</si>
  <si>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</si>
  <si>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</si>
  <si>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</si>
  <si>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</si>
  <si>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</si>
  <si>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</si>
  <si>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</si>
  <si>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</si>
  <si>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</si>
  <si>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</si>
  <si>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</si>
  <si>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</si>
  <si>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</si>
  <si>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</si>
  <si>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</si>
  <si>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</si>
  <si>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</si>
  <si>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</si>
  <si>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</si>
  <si>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</si>
  <si>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</si>
  <si>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</si>
  <si>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</si>
  <si>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</si>
  <si>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</si>
  <si>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</si>
  <si>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</si>
  <si>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</si>
  <si>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</si>
  <si>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</si>
  <si>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</si>
  <si>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</si>
  <si>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</si>
  <si>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</si>
  <si>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</si>
  <si>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</si>
  <si>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</si>
  <si>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</si>
  <si>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</si>
  <si>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</si>
  <si>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</si>
  <si>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</si>
  <si>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</si>
  <si>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</si>
  <si>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</si>
  <si>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</si>
  <si>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</si>
  <si>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</si>
  <si>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</si>
  <si>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</si>
  <si>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</si>
  <si>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</si>
  <si>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</si>
  <si>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</si>
  <si>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</si>
  <si>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</si>
  <si>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</si>
  <si>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</si>
  <si>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</si>
  <si>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</si>
  <si>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</si>
  <si>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</si>
  <si>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</si>
  <si>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</si>
  <si>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</si>
  <si>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</si>
  <si>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</si>
  <si>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</si>
  <si>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</si>
  <si>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</si>
  <si>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</si>
  <si>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</si>
  <si>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</si>
  <si>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</si>
  <si>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</si>
  <si>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</si>
  <si>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</si>
  <si>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</si>
  <si>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</si>
  <si>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</si>
  <si>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</si>
  <si>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</si>
  <si>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</si>
  <si>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</si>
  <si>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</si>
  <si>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</si>
  <si>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</si>
  <si>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</si>
  <si>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</si>
  <si>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</si>
  <si>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</si>
  <si>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</si>
  <si>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</si>
  <si>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</si>
  <si>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</si>
  <si>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</si>
  <si>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</si>
  <si>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</si>
  <si>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</si>
  <si>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</si>
  <si>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</si>
  <si>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</si>
  <si>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</si>
  <si>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</si>
  <si>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</si>
  <si>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</si>
  <si>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</si>
  <si>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</si>
  <si>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</si>
  <si>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</si>
  <si>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</si>
  <si>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</si>
  <si>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</si>
  <si>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</si>
  <si>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</si>
  <si>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</si>
  <si>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</si>
  <si>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</si>
  <si>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</si>
  <si>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</si>
  <si>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</si>
  <si>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</si>
  <si>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</si>
  <si>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</si>
  <si>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</si>
  <si>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</si>
  <si>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</si>
  <si>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</si>
  <si>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</si>
  <si>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</si>
  <si>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</si>
  <si>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</si>
  <si>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</si>
  <si>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</si>
  <si>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</si>
  <si>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</si>
  <si>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</si>
  <si>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</si>
  <si>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</si>
  <si>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</si>
  <si>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</si>
  <si>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</si>
  <si>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</si>
  <si>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</si>
  <si>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</si>
  <si>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</si>
  <si>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</si>
  <si>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</si>
  <si>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</si>
  <si>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</si>
  <si>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</si>
  <si>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</si>
  <si>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</si>
  <si>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</si>
  <si>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</si>
  <si>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</si>
  <si>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</si>
  <si>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</si>
  <si>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</si>
  <si>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</si>
  <si>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</si>
  <si>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</si>
  <si>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</si>
  <si>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</si>
  <si>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</si>
  <si>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</si>
  <si>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</si>
  <si>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</si>
  <si>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</si>
  <si>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</si>
  <si>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</si>
  <si>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</si>
  <si>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</si>
  <si>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</si>
  <si>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</si>
  <si>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</si>
  <si>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</si>
  <si>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</si>
  <si>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</si>
  <si>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</si>
  <si>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</si>
  <si>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</si>
  <si>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</si>
  <si>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</si>
  <si>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</si>
  <si>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</si>
  <si>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</si>
  <si>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</si>
  <si>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</si>
  <si>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</si>
  <si>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</si>
  <si>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</si>
  <si>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</si>
  <si>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</si>
  <si>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</si>
  <si>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</si>
  <si>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</si>
  <si>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</si>
  <si>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</si>
  <si>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</si>
  <si>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</si>
  <si>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</si>
  <si>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</si>
  <si>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</si>
  <si>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</si>
  <si>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</si>
  <si>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</si>
  <si>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</si>
  <si>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</si>
  <si>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</si>
  <si>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</si>
  <si>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</si>
  <si>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</si>
  <si>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</si>
  <si>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</si>
  <si>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</si>
  <si>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</si>
  <si>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</si>
  <si>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</si>
  <si>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</si>
  <si>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</si>
  <si>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</si>
  <si>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</si>
  <si>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</si>
  <si>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</si>
  <si>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</si>
  <si>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</si>
  <si>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</si>
  <si>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</si>
  <si>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</si>
  <si>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</si>
  <si>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</si>
  <si>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</si>
  <si>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</si>
  <si>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</si>
  <si>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</si>
  <si>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</si>
  <si>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</si>
  <si>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</si>
  <si>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</si>
  <si>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</si>
  <si>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</si>
  <si>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</si>
  <si>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</si>
  <si>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</si>
  <si>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</si>
  <si>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</si>
  <si>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</si>
  <si>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</si>
  <si>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</si>
  <si>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</si>
  <si>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</si>
  <si>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</si>
  <si>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</si>
  <si>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</si>
  <si>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</si>
  <si>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</si>
  <si>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</si>
  <si>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</si>
  <si>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</si>
  <si>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</si>
  <si>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</si>
  <si>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</si>
  <si>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</si>
  <si>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</si>
  <si>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</si>
  <si>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</si>
  <si>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</si>
  <si>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</si>
  <si>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</si>
  <si>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</si>
  <si>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</si>
  <si>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</si>
  <si>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</si>
  <si>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</si>
  <si>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</si>
  <si>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</si>
  <si>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</si>
  <si>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</si>
  <si>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</si>
  <si>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</si>
  <si>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</si>
  <si>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</si>
  <si>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</si>
  <si>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</si>
  <si>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</si>
  <si>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</si>
  <si>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</si>
  <si>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</si>
  <si>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</si>
  <si>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</si>
  <si>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</si>
  <si>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</si>
  <si>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</si>
  <si>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</si>
  <si>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</si>
  <si>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</si>
  <si>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</si>
  <si>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</si>
  <si>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</si>
  <si>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</si>
  <si>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</si>
  <si>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</si>
  <si>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</si>
  <si>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</si>
  <si>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</si>
  <si>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</si>
  <si>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</si>
  <si>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</si>
  <si>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</si>
  <si>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</si>
  <si>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</si>
  <si>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</si>
  <si>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</si>
  <si>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</si>
  <si>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</si>
  <si>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</si>
  <si>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</si>
  <si>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</si>
  <si>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</si>
  <si>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</si>
  <si>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</si>
  <si>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</si>
  <si>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</si>
  <si>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</si>
  <si>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</si>
  <si>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</si>
  <si>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</si>
  <si>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</si>
  <si>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</si>
  <si>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</si>
  <si>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</si>
  <si>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</si>
  <si>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</si>
  <si>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</si>
  <si>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</si>
  <si>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</si>
  <si>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</si>
  <si>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</si>
  <si>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</si>
  <si>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</si>
  <si>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</si>
  <si>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</si>
  <si>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</si>
  <si>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</si>
  <si>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</si>
  <si>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</si>
  <si>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</si>
  <si>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</si>
  <si>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</si>
  <si>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</si>
  <si>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</si>
  <si>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</si>
  <si>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</si>
  <si>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</si>
  <si>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</si>
  <si>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</si>
  <si>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</si>
  <si>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</si>
  <si>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</si>
  <si>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</si>
  <si>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</si>
  <si>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</si>
  <si>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</si>
  <si>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</si>
  <si>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</si>
  <si>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</si>
  <si>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</si>
  <si>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</si>
  <si>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</si>
  <si>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</si>
  <si>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</si>
  <si>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</si>
  <si>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</si>
  <si>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</si>
  <si>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</si>
  <si>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</si>
  <si>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</si>
  <si>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</si>
  <si>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</si>
  <si>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</si>
  <si>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</si>
  <si>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</si>
  <si>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</si>
  <si>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</si>
  <si>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</si>
  <si>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</si>
  <si>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</si>
  <si>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</si>
  <si>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</si>
  <si>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</si>
  <si>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</si>
  <si>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</si>
  <si>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</si>
  <si>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</si>
  <si>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</si>
  <si>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</si>
  <si>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</si>
  <si>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</si>
  <si>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</si>
  <si>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</si>
  <si>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</si>
  <si>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</si>
  <si>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</si>
  <si>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</si>
  <si>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</si>
  <si>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</si>
  <si>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</si>
  <si>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</si>
  <si>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</si>
  <si>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</si>
  <si>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</si>
  <si>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</si>
  <si>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</si>
  <si>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</si>
  <si>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</si>
  <si>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</si>
  <si>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</si>
  <si>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</si>
  <si>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</si>
  <si>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</si>
  <si>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</si>
  <si>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</si>
  <si>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</si>
  <si>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</si>
  <si>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</si>
  <si>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</si>
  <si>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</si>
  <si>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</si>
  <si>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</si>
  <si>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</si>
  <si>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</si>
  <si>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</si>
  <si>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</si>
  <si>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</si>
  <si>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</si>
  <si>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</si>
  <si>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</si>
  <si>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</si>
  <si>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</si>
  <si>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</si>
  <si>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</si>
  <si>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</si>
  <si>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</si>
  <si>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</si>
  <si>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</si>
  <si>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</si>
  <si>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</si>
  <si>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</si>
  <si>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</si>
  <si>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</si>
  <si>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</si>
  <si>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</si>
  <si>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</si>
  <si>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</si>
  <si>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</si>
  <si>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</si>
  <si>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</si>
  <si>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</si>
  <si>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</si>
  <si>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</si>
  <si>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</si>
  <si>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</si>
  <si>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</si>
  <si>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</si>
  <si>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</si>
  <si>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</si>
  <si>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</si>
  <si>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</si>
  <si>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</si>
  <si>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</si>
  <si>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</si>
  <si>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</si>
  <si>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</si>
  <si>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</si>
  <si>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</si>
  <si>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</si>
  <si>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</si>
  <si>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</si>
  <si>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</si>
  <si>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</si>
  <si>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</si>
  <si>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</si>
  <si>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</si>
  <si>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</si>
  <si>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</si>
  <si>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</si>
  <si>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</si>
  <si>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</si>
  <si>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</si>
  <si>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</si>
  <si>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</si>
  <si>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</si>
  <si>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</si>
  <si>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</si>
  <si>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</si>
  <si>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</si>
  <si>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</si>
  <si>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</si>
  <si>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</si>
  <si>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</si>
  <si>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</si>
  <si>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</si>
  <si>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</si>
  <si>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</si>
  <si>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</si>
  <si>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</si>
  <si>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</si>
  <si>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</si>
  <si>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</si>
  <si>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</si>
  <si>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</si>
  <si>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</si>
  <si>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</si>
  <si>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</si>
  <si>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</si>
  <si>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</si>
  <si>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</si>
  <si>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</si>
  <si>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</si>
  <si>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</si>
  <si>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</si>
  <si>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</si>
  <si>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</si>
  <si>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</si>
  <si>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</si>
  <si>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</si>
  <si>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</si>
  <si>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</si>
  <si>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</si>
  <si>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</si>
  <si>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</si>
  <si>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</si>
  <si>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</si>
  <si>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</si>
  <si>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</si>
  <si>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</si>
  <si>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</si>
  <si>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</si>
  <si>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</si>
  <si>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</si>
  <si>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</si>
  <si>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</si>
  <si>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</si>
  <si>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</si>
  <si>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</si>
  <si>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</si>
  <si>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</si>
  <si>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</si>
  <si>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</si>
  <si>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</si>
  <si>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</si>
  <si>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</si>
  <si>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</si>
  <si>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</si>
  <si>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</si>
  <si>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</si>
  <si>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</si>
  <si>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</si>
  <si>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</si>
  <si>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</si>
  <si>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</si>
  <si>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</si>
  <si>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</si>
  <si>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</si>
  <si>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</si>
  <si>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</si>
  <si>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</si>
  <si>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</si>
  <si>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</si>
  <si>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</si>
  <si>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</si>
  <si>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</si>
  <si>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</si>
  <si>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</si>
  <si>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</si>
  <si>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</si>
  <si>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</si>
  <si>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</si>
  <si>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</si>
  <si>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</si>
  <si>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</si>
  <si>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</si>
  <si>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</si>
  <si>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</si>
  <si>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</si>
  <si>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</si>
  <si>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</si>
  <si>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</si>
  <si>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</si>
  <si>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</si>
  <si>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</si>
  <si>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</si>
  <si>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</si>
  <si>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</si>
  <si>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</si>
  <si>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</si>
  <si>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</si>
  <si>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</si>
  <si>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</si>
  <si>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</si>
  <si>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</si>
  <si>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</si>
  <si>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</si>
  <si>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</si>
  <si>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</si>
  <si>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</si>
  <si>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</si>
  <si>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</si>
  <si>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</si>
  <si>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</si>
  <si>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</si>
  <si>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</si>
  <si>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</si>
  <si>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</si>
  <si>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</si>
  <si>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</si>
  <si>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</si>
  <si>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</si>
  <si>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</si>
  <si>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</si>
  <si>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</si>
  <si>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</si>
  <si>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</si>
  <si>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</si>
  <si>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</si>
  <si>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</si>
  <si>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</si>
  <si>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</si>
  <si>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</si>
  <si>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</si>
  <si>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</si>
  <si>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</si>
  <si>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</si>
  <si>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</si>
  <si>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</si>
  <si>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</si>
  <si>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</si>
  <si>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</si>
  <si>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</si>
  <si>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</si>
  <si>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</si>
  <si>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</si>
  <si>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</si>
  <si>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</si>
  <si>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</si>
  <si>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</si>
  <si>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</si>
  <si>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</si>
  <si>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</si>
  <si>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</si>
  <si>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</si>
  <si>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</si>
  <si>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</si>
  <si>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</si>
  <si>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</si>
  <si>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</si>
  <si>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</si>
  <si>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</si>
  <si>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</si>
  <si>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</si>
  <si>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</si>
  <si>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</si>
  <si>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</si>
  <si>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</si>
  <si>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</si>
  <si>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</si>
  <si>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</si>
  <si>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</si>
  <si>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</si>
  <si>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</si>
  <si>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</si>
  <si>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</si>
  <si>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</si>
  <si>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</si>
  <si>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</si>
  <si>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</si>
  <si>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</si>
  <si>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</si>
  <si>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</si>
  <si>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</si>
  <si>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</si>
  <si>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</si>
  <si>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</si>
  <si>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</si>
  <si>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</si>
  <si>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</si>
  <si>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</si>
  <si>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</si>
  <si>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</si>
  <si>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</si>
  <si>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</si>
  <si>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</si>
  <si>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</si>
  <si>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</si>
  <si>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</si>
  <si>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</si>
  <si>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</si>
  <si>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</si>
  <si>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</si>
  <si>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</si>
  <si>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</si>
  <si>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</si>
  <si>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</si>
  <si>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</si>
  <si>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</si>
  <si>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</si>
  <si>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</si>
  <si>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</si>
  <si>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</si>
  <si>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</si>
  <si>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</si>
  <si>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</si>
  <si>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</si>
  <si>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</si>
  <si>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</si>
  <si>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</si>
  <si>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</si>
  <si>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</si>
  <si>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</si>
  <si>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</si>
  <si>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</si>
  <si>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</si>
  <si>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</si>
  <si>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</si>
  <si>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</si>
  <si>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</si>
  <si>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</si>
  <si>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</si>
  <si>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</si>
  <si>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</si>
  <si>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</si>
  <si>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</si>
  <si>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</si>
  <si>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</si>
  <si>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</si>
  <si>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</si>
  <si>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</si>
  <si>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</si>
  <si>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</si>
  <si>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</si>
  <si>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</si>
  <si>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</si>
  <si>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</si>
  <si>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</si>
  <si>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</si>
  <si>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</si>
  <si>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</si>
  <si>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</si>
  <si>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</si>
  <si>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</si>
  <si>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</si>
  <si>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</si>
  <si>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</si>
  <si>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</si>
  <si>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</si>
  <si>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</si>
  <si>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</si>
  <si>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</si>
  <si>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</si>
  <si>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</si>
  <si>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</si>
  <si>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</si>
  <si>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</si>
  <si>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</si>
  <si>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</si>
  <si>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</si>
  <si>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</si>
  <si>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</si>
  <si>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</si>
  <si>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</si>
  <si>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</si>
  <si>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</si>
  <si>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</si>
  <si>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</si>
  <si>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</si>
  <si>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</si>
  <si>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</si>
  <si>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</si>
  <si>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</si>
  <si>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</si>
  <si>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</si>
  <si>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</si>
  <si>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</si>
  <si>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</si>
  <si>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</si>
  <si>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</si>
  <si>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</si>
  <si>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</si>
  <si>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</si>
  <si>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</si>
  <si>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</si>
  <si>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</si>
  <si>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</si>
  <si>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</si>
  <si>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</si>
  <si>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</si>
  <si>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</si>
  <si>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</si>
  <si>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</si>
  <si>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</si>
  <si>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</si>
  <si>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</si>
  <si>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</si>
  <si>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</si>
  <si>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</si>
  <si>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</si>
  <si>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</si>
  <si>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</si>
  <si>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</si>
  <si>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</si>
  <si>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</si>
  <si>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</si>
  <si>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</si>
  <si>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</si>
  <si>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</si>
  <si>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</si>
  <si>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</si>
  <si>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</si>
  <si>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</si>
  <si>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</si>
  <si>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</si>
  <si>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</si>
  <si>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</si>
  <si>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</si>
  <si>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</si>
  <si>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</si>
  <si>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</si>
  <si>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</si>
  <si>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</si>
  <si>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</si>
  <si>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</si>
  <si>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</si>
  <si>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</si>
  <si>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</si>
  <si>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</si>
  <si>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</si>
  <si>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</si>
  <si>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</si>
  <si>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</si>
  <si>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</si>
  <si>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</si>
  <si>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</si>
  <si>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</si>
  <si>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</si>
  <si>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</si>
  <si>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</si>
  <si>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</si>
  <si>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</si>
  <si>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</si>
  <si>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</si>
  <si>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</si>
  <si>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</si>
  <si>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</si>
  <si>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</si>
  <si>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</si>
  <si>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</si>
  <si>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</si>
  <si>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</si>
  <si>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</si>
  <si>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</si>
  <si>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</si>
  <si>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</si>
  <si>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</si>
  <si>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</si>
  <si>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</si>
  <si>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</si>
  <si>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</si>
  <si>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</si>
  <si>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</si>
  <si>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</si>
  <si>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</si>
  <si>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</si>
  <si>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</si>
  <si>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</si>
  <si>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</si>
  <si>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</si>
  <si>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</si>
  <si>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</si>
  <si>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</si>
  <si>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</si>
  <si>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</si>
  <si>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</si>
  <si>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</si>
  <si>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</si>
  <si>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</si>
  <si>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</si>
  <si>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</si>
  <si>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</si>
  <si>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</si>
  <si>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</si>
  <si>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</si>
  <si>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</si>
  <si>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</si>
  <si>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</si>
  <si>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</si>
  <si>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</si>
  <si>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</si>
  <si>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</si>
  <si>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</si>
  <si>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</si>
  <si>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</si>
  <si>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</si>
  <si>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</si>
  <si>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</si>
  <si>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</si>
  <si>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</si>
  <si>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</si>
  <si>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</si>
  <si>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</si>
  <si>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</si>
  <si>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</si>
  <si>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</si>
  <si>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</si>
  <si>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</si>
  <si>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</si>
  <si>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</si>
  <si>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</si>
  <si>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</si>
  <si>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</si>
  <si>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</si>
  <si>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</si>
  <si>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</si>
  <si>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</si>
  <si>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</si>
  <si>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</si>
  <si>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</si>
  <si>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</si>
  <si>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</si>
  <si>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</si>
  <si>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</si>
  <si>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</si>
  <si>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</si>
  <si>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</si>
  <si>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</si>
  <si>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</si>
  <si>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</si>
  <si>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</si>
  <si>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</si>
  <si>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</si>
  <si>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</si>
  <si>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</si>
  <si>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</si>
  <si>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</si>
  <si>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</si>
  <si>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</si>
  <si>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</si>
  <si>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</si>
  <si>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</si>
  <si>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</si>
  <si>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</si>
  <si>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</si>
  <si>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</si>
  <si>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</si>
  <si>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</si>
  <si>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</si>
  <si>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</si>
  <si>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</si>
  <si>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</si>
  <si>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</si>
  <si>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</si>
  <si>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</si>
  <si>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</si>
  <si>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</si>
  <si>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</si>
  <si>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</si>
  <si>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</si>
  <si>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</si>
  <si>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</si>
  <si>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</si>
  <si>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</si>
  <si>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</si>
  <si>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</si>
  <si>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</si>
  <si>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</si>
  <si>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</si>
  <si>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</si>
  <si>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</si>
  <si>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</si>
  <si>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</si>
  <si>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</si>
  <si>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</si>
  <si>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</si>
  <si>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</si>
  <si>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</si>
  <si>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</si>
  <si>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</si>
  <si>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</si>
  <si>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</si>
  <si>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</si>
  <si>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</si>
  <si>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</si>
  <si>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</si>
  <si>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</si>
  <si>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</si>
  <si>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</si>
  <si>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</si>
  <si>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</si>
  <si>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</si>
  <si>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</si>
  <si>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</si>
  <si>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</si>
  <si>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</si>
  <si>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</si>
  <si>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</si>
  <si>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</si>
  <si>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</si>
  <si>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</si>
  <si>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</si>
  <si>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</si>
  <si>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</si>
  <si>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</si>
  <si>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</si>
  <si>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</si>
  <si>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</si>
  <si>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</si>
  <si>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</si>
  <si>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</si>
  <si>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</si>
  <si>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</si>
  <si>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</si>
  <si>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</si>
  <si>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</si>
  <si>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</si>
  <si>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</si>
  <si>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</si>
  <si>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</si>
  <si>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</si>
  <si>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</si>
  <si>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</si>
  <si>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</si>
  <si>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</si>
  <si>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</si>
  <si>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</si>
  <si>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</si>
  <si>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</si>
  <si>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</si>
  <si>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</si>
  <si>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</si>
  <si>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</si>
  <si>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</si>
  <si>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</si>
  <si>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</si>
  <si>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</si>
  <si>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</si>
  <si>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</si>
  <si>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</si>
  <si>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</si>
  <si>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</si>
  <si>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</si>
  <si>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</si>
  <si>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</si>
  <si>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</si>
  <si>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</si>
  <si>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</si>
  <si>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</si>
  <si>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</si>
  <si>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</si>
  <si>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</si>
  <si>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</si>
  <si>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</si>
  <si>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</si>
  <si>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</si>
  <si>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</si>
  <si>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</si>
  <si>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</si>
  <si>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</si>
  <si>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</si>
  <si>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</si>
  <si>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</si>
  <si>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</si>
  <si>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</si>
  <si>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</si>
  <si>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</si>
  <si>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</si>
  <si>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</si>
  <si>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</si>
  <si>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</si>
  <si>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</si>
  <si>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</si>
  <si>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</si>
  <si>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</si>
  <si>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</si>
  <si>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</si>
  <si>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</si>
  <si>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</si>
  <si>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</si>
  <si>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</si>
  <si>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</si>
  <si>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</si>
  <si>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</si>
  <si>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</si>
  <si>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</si>
  <si>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</si>
  <si>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</si>
  <si>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</si>
  <si>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</si>
  <si>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</si>
  <si>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</si>
  <si>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</si>
  <si>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</si>
  <si>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</si>
  <si>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</si>
  <si>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</si>
  <si>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</si>
  <si>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</si>
  <si>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</si>
  <si>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</si>
  <si>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</si>
  <si>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</si>
  <si>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</si>
  <si>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</si>
  <si>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</si>
  <si>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</si>
  <si>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</si>
  <si>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</si>
  <si>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</si>
  <si>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</si>
  <si>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</si>
  <si>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</si>
  <si>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</si>
  <si>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</si>
  <si>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</si>
  <si>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</si>
  <si>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</si>
  <si>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</si>
  <si>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</si>
  <si>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</si>
  <si>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</si>
  <si>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</si>
  <si>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</si>
  <si>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</si>
  <si>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</si>
  <si>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</si>
  <si>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</si>
  <si>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</si>
  <si>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</si>
  <si>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</si>
  <si>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</si>
  <si>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</si>
  <si>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</si>
  <si>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</si>
  <si>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</si>
  <si>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</si>
  <si>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</si>
  <si>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</si>
  <si>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</si>
  <si>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</si>
  <si>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</si>
  <si>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</si>
  <si>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</si>
  <si>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</si>
  <si>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</si>
  <si>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</si>
  <si>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</si>
  <si>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</si>
  <si>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</si>
  <si>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</si>
  <si>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</si>
  <si>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</si>
  <si>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</si>
  <si>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</si>
  <si>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</si>
  <si>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</si>
  <si>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</si>
  <si>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</si>
  <si>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</si>
  <si>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</si>
  <si>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</si>
  <si>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</si>
  <si>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</si>
  <si>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</si>
  <si>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</si>
  <si>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</si>
  <si>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</si>
  <si>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</si>
  <si>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</si>
  <si>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</si>
  <si>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</si>
  <si>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</si>
  <si>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</si>
  <si>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</si>
  <si>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</si>
  <si>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</si>
  <si>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</si>
  <si>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</si>
  <si>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</si>
  <si>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</si>
  <si>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</si>
  <si>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</si>
  <si>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</si>
  <si>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</si>
  <si>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</si>
  <si>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</si>
  <si>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</si>
  <si>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</si>
  <si>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</si>
  <si>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</si>
  <si>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</si>
  <si>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</si>
  <si>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</si>
  <si>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</si>
  <si>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</si>
  <si>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</si>
  <si>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</si>
  <si>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</si>
  <si>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</si>
  <si>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</si>
  <si>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</si>
  <si>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</si>
  <si>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</si>
  <si>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</si>
  <si>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</si>
  <si>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</si>
  <si>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</si>
  <si>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</si>
  <si>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</si>
  <si>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</si>
  <si>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</si>
  <si>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</si>
  <si>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</si>
  <si>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</si>
  <si>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</si>
  <si>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</si>
  <si>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</si>
  <si>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</si>
  <si>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</si>
  <si>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</si>
  <si>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</si>
  <si>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</si>
  <si>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</si>
  <si>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</si>
  <si>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</si>
  <si>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</si>
  <si>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</si>
  <si>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</si>
  <si>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</si>
  <si>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</si>
  <si>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</si>
  <si>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</si>
  <si>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</si>
  <si>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</si>
  <si>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</si>
  <si>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</si>
  <si>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</si>
  <si>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</si>
  <si>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</si>
  <si>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</si>
  <si>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</si>
  <si>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</si>
  <si>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</si>
  <si>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</si>
  <si>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</si>
  <si>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</si>
  <si>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</si>
  <si>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</si>
  <si>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</si>
  <si>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</si>
  <si>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</si>
  <si>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</si>
  <si>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</si>
  <si>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</si>
  <si>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</si>
  <si>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</si>
  <si>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</si>
  <si>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</si>
  <si>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</si>
  <si>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</si>
  <si>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</si>
  <si>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</si>
  <si>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</si>
  <si>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</si>
  <si>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</si>
  <si>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</si>
  <si>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</si>
  <si>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</si>
  <si>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</si>
  <si>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</si>
  <si>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</si>
  <si>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</si>
  <si>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</si>
  <si>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</si>
  <si>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</si>
  <si>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</si>
  <si>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</si>
  <si>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</si>
  <si>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</si>
  <si>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</si>
  <si>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</si>
  <si>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</si>
  <si>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</si>
  <si>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</si>
  <si>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</si>
  <si>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</si>
  <si>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</si>
  <si>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</si>
  <si>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</si>
  <si>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</si>
  <si>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</si>
  <si>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</si>
  <si>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</si>
  <si>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</si>
  <si>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</si>
  <si>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</si>
  <si>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</si>
  <si>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</si>
  <si>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</si>
  <si>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</si>
  <si>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</si>
  <si>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</si>
  <si>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</si>
  <si>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</si>
  <si>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</si>
  <si>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</si>
  <si>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</si>
  <si>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</si>
  <si>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</si>
  <si>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</si>
  <si>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</si>
  <si>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</si>
  <si>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</si>
  <si>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</si>
  <si>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</si>
  <si>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</si>
  <si>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</si>
  <si>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</si>
  <si>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</si>
  <si>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</si>
  <si>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</si>
  <si>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</si>
  <si>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</si>
  <si>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</si>
  <si>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</si>
  <si>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</si>
  <si>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</si>
  <si>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</si>
  <si>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</si>
  <si>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</si>
  <si>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</si>
  <si>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</si>
  <si>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</si>
  <si>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</si>
  <si>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</si>
  <si>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</si>
  <si>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</si>
  <si>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</si>
  <si>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</si>
  <si>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</si>
  <si>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</si>
  <si>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</si>
  <si>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</si>
  <si>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</si>
  <si>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</si>
  <si>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</si>
  <si>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</si>
  <si>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</si>
  <si>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</si>
  <si>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</si>
  <si>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</si>
  <si>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</si>
  <si>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</si>
  <si>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</si>
  <si>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</si>
  <si>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</si>
  <si>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</si>
  <si>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</si>
  <si>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</si>
  <si>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</si>
  <si>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</si>
  <si>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</si>
  <si>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</si>
  <si>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</si>
  <si>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</si>
  <si>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</si>
  <si>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</si>
  <si>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</si>
  <si>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</si>
  <si>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</si>
  <si>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</si>
  <si>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</si>
  <si>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</si>
  <si>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</si>
  <si>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</si>
  <si>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</si>
  <si>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</si>
  <si>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</si>
  <si>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</si>
  <si>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</si>
  <si>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</si>
  <si>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</si>
  <si>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</si>
  <si>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</si>
  <si>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</si>
  <si>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</si>
  <si>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</si>
  <si>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</si>
  <si>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</si>
  <si>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</si>
  <si>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</si>
  <si>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</si>
  <si>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</si>
  <si>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</si>
  <si>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</si>
  <si>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</si>
  <si>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</si>
  <si>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</si>
  <si>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</si>
  <si>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</si>
  <si>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</si>
  <si>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</si>
  <si>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</si>
  <si>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</si>
  <si>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</si>
  <si>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</si>
  <si>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</si>
  <si>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</si>
  <si>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</si>
  <si>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</si>
  <si>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</si>
  <si>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</si>
  <si>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</si>
  <si>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</si>
  <si>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</si>
  <si>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</si>
  <si>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</si>
  <si>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</si>
  <si>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</si>
  <si>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</si>
  <si>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</si>
  <si>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</si>
  <si>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</si>
  <si>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</si>
  <si>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</si>
  <si>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</si>
  <si>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</si>
  <si>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</si>
  <si>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</si>
  <si>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</si>
  <si>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</si>
  <si>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</si>
  <si>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</si>
  <si>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</si>
  <si>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</si>
  <si>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</si>
  <si>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</si>
  <si>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</si>
  <si>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</si>
  <si>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</si>
  <si>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</si>
  <si>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</si>
  <si>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</si>
  <si>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</si>
  <si>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</si>
  <si>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</si>
  <si>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</si>
  <si>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</si>
  <si>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</si>
  <si>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</si>
  <si>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</si>
  <si>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</si>
  <si>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</si>
  <si>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</si>
  <si>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</si>
  <si>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</si>
  <si>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</si>
  <si>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</si>
  <si>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</si>
  <si>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</si>
  <si>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</si>
  <si>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</si>
  <si>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</si>
  <si>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</si>
  <si>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</si>
  <si>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</si>
  <si>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</si>
  <si>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</si>
  <si>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</si>
  <si>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</si>
  <si>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</si>
  <si>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</si>
  <si>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</si>
  <si>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</si>
  <si>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</si>
  <si>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</si>
  <si>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</si>
  <si>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</si>
  <si>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</si>
  <si>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</si>
  <si>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</si>
  <si>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</si>
  <si>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</si>
  <si>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</si>
  <si>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</si>
  <si>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</si>
  <si>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</si>
  <si>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</si>
  <si>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</si>
  <si>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</si>
  <si>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</si>
  <si>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</si>
  <si>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</si>
  <si>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</si>
  <si>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</si>
  <si>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</si>
  <si>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</si>
  <si>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</si>
  <si>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</si>
  <si>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</si>
  <si>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</si>
  <si>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</si>
  <si>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</si>
  <si>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</si>
  <si>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</si>
  <si>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</si>
  <si>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</si>
  <si>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</si>
  <si>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</si>
  <si>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</si>
  <si>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</si>
  <si>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</si>
  <si>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</si>
  <si>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</si>
  <si>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</si>
  <si>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</si>
  <si>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</si>
  <si>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</si>
  <si>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</si>
  <si>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</si>
  <si>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</si>
  <si>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</si>
  <si>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</si>
  <si>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</si>
  <si>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</si>
  <si>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</si>
  <si>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</si>
  <si>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</si>
  <si>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</si>
  <si>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</si>
  <si>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</si>
  <si>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</si>
  <si>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</si>
  <si>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</si>
  <si>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</si>
  <si>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</si>
  <si>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</si>
  <si>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</si>
  <si>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</si>
  <si>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</si>
  <si>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</si>
  <si>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</si>
  <si>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</si>
  <si>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</si>
  <si>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</si>
  <si>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</si>
  <si>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</si>
  <si>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</si>
  <si>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</si>
  <si>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</si>
  <si>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</si>
  <si>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</si>
  <si>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</si>
  <si>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</si>
  <si>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</si>
  <si>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</si>
  <si>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</si>
  <si>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</si>
  <si>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</si>
  <si>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</si>
  <si>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</si>
  <si>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</si>
  <si>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</si>
  <si>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</si>
  <si>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</si>
  <si>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</si>
  <si>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</si>
  <si>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</si>
  <si>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</si>
  <si>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</si>
  <si>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</si>
  <si>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</si>
  <si>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</si>
  <si>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</si>
  <si>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</si>
  <si>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</si>
  <si>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</si>
  <si>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</si>
  <si>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</si>
  <si>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</si>
  <si>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</si>
  <si>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</si>
  <si>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</si>
  <si>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</si>
  <si>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</si>
  <si>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</si>
  <si>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</si>
  <si>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</si>
  <si>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</si>
  <si>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</si>
  <si>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</si>
  <si>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</si>
  <si>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</si>
  <si>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</si>
  <si>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</si>
  <si>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</si>
  <si>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</si>
  <si>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</si>
  <si>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</si>
  <si>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</si>
  <si>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</si>
  <si>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</si>
  <si>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</si>
  <si>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</si>
  <si>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</si>
  <si>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</si>
  <si>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</si>
  <si>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</si>
  <si>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</si>
  <si>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</si>
  <si>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</si>
  <si>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</si>
  <si>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</si>
  <si>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</si>
  <si>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</si>
  <si>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</si>
  <si>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</si>
  <si>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</si>
  <si>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</si>
  <si>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</si>
  <si>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</si>
  <si>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</si>
  <si>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</si>
  <si>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</si>
  <si>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</si>
  <si>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</si>
  <si>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</si>
  <si>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</si>
  <si>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</si>
  <si>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</si>
  <si>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</si>
  <si>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</si>
  <si>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</si>
  <si>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</si>
  <si>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</si>
  <si>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</si>
  <si>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</si>
  <si>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</si>
  <si>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</si>
  <si>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</si>
  <si>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</si>
  <si>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</si>
  <si>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</si>
  <si>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</si>
  <si>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</si>
  <si>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</si>
  <si>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</si>
  <si>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</si>
  <si>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</si>
  <si>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</si>
  <si>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</si>
  <si>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</si>
  <si>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</si>
  <si>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</si>
  <si>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</si>
  <si>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</si>
  <si>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</si>
  <si>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</si>
  <si>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</si>
  <si>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</si>
  <si>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</si>
  <si>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</si>
  <si>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</si>
  <si>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</si>
  <si>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</si>
  <si>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</si>
  <si>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</si>
  <si>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</si>
  <si>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</si>
  <si>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</si>
  <si>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</si>
  <si>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</si>
  <si>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</si>
  <si>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</si>
  <si>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</si>
  <si>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</si>
  <si>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</si>
  <si>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</si>
  <si>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</si>
  <si>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</si>
  <si>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</si>
  <si>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</si>
  <si>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</si>
  <si>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</si>
  <si>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</si>
  <si>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</si>
  <si>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</si>
  <si>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</si>
  <si>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</si>
  <si>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</si>
  <si>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</si>
  <si>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</si>
  <si>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</si>
  <si>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</si>
  <si>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</si>
  <si>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</si>
  <si>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</si>
  <si>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</si>
  <si>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</si>
  <si>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</si>
  <si>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</si>
  <si>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</si>
  <si>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</si>
  <si>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</si>
  <si>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</si>
  <si>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</si>
  <si>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</si>
  <si>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</si>
  <si>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</si>
  <si>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</si>
  <si>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</si>
  <si>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</si>
  <si>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</si>
  <si>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</si>
  <si>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</si>
  <si>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</si>
  <si>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</si>
  <si>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</si>
  <si>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</si>
  <si>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</si>
  <si>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</si>
  <si>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</si>
  <si>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</si>
  <si>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</si>
  <si>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</si>
  <si>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</si>
  <si>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</si>
  <si>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</si>
  <si>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</si>
  <si>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</si>
  <si>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</si>
  <si>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</si>
  <si>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</si>
  <si>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</si>
  <si>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</si>
  <si>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</si>
  <si>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</si>
  <si>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</si>
  <si>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</si>
  <si>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</si>
  <si>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</si>
  <si>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</si>
  <si>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</si>
  <si>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</si>
  <si>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</si>
  <si>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</si>
  <si>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</si>
  <si>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</si>
  <si>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</si>
  <si>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</si>
  <si>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</si>
  <si>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</si>
  <si>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</si>
  <si>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</si>
  <si>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</si>
  <si>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</si>
  <si>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</si>
  <si>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</si>
  <si>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</si>
  <si>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</si>
  <si>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</si>
  <si>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</si>
  <si>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</si>
  <si>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</si>
  <si>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</si>
  <si>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</si>
  <si>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</si>
  <si>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</si>
  <si>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</si>
  <si>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</si>
  <si>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</si>
  <si>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</si>
  <si>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</si>
  <si>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</si>
  <si>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</si>
  <si>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</si>
  <si>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</si>
  <si>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</si>
  <si>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</si>
  <si>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</si>
  <si>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</si>
  <si>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</si>
  <si>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</si>
  <si>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</si>
  <si>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</si>
  <si>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</si>
  <si>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</si>
  <si>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</si>
  <si>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</si>
  <si>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</si>
  <si>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</si>
  <si>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</si>
  <si>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</si>
  <si>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</si>
  <si>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</si>
  <si>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</si>
  <si>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</si>
  <si>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</si>
  <si>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</si>
  <si>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</si>
  <si>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</si>
  <si>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</si>
  <si>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</si>
  <si>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</si>
  <si>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</si>
  <si>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</si>
  <si>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</si>
  <si>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</si>
  <si>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</si>
  <si>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</si>
  <si>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</si>
  <si>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</si>
  <si>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</si>
  <si>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</si>
  <si>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</si>
  <si>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</si>
  <si>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</si>
  <si>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</si>
  <si>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</si>
  <si>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</si>
  <si>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</si>
  <si>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</si>
  <si>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</si>
  <si>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</si>
  <si>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</si>
  <si>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</si>
  <si>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</si>
  <si>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</si>
  <si>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</si>
  <si>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</si>
  <si>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</si>
  <si>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</si>
  <si>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</si>
  <si>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</si>
  <si>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</si>
  <si>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</si>
  <si>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</si>
  <si>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</si>
  <si>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</si>
  <si>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</si>
  <si>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</si>
  <si>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</si>
  <si>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</si>
  <si>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</si>
  <si>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</si>
  <si>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</si>
  <si>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</si>
  <si>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</si>
  <si>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</si>
  <si>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</si>
  <si>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</si>
  <si>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</si>
  <si>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</si>
  <si>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</si>
  <si>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</si>
  <si>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</si>
  <si>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</si>
  <si>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</si>
  <si>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</si>
  <si>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</si>
  <si>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</si>
  <si>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</si>
  <si>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</si>
  <si>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</si>
  <si>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</si>
  <si>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</si>
  <si>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</si>
  <si>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</si>
  <si>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</si>
  <si>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</si>
  <si>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</si>
  <si>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</si>
  <si>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</si>
  <si>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</si>
  <si>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</si>
  <si>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</si>
  <si>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</si>
  <si>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</si>
  <si>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</si>
  <si>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</si>
  <si>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</si>
  <si>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</si>
  <si>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</si>
  <si>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</si>
  <si>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</si>
  <si>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</si>
  <si>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</si>
  <si>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</si>
  <si>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</si>
  <si>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</si>
  <si>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</si>
  <si>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</si>
  <si>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</si>
  <si>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</si>
  <si>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</si>
  <si>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</si>
  <si>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</si>
  <si>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</si>
  <si>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</si>
  <si>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</si>
  <si>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</si>
  <si>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</si>
  <si>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</si>
  <si>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</si>
  <si>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</si>
  <si>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</si>
  <si>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</si>
  <si>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</si>
  <si>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</si>
  <si>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</si>
  <si>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</si>
  <si>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</si>
  <si>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</si>
  <si>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</si>
  <si>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</si>
  <si>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</si>
  <si>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</si>
  <si>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</si>
  <si>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</si>
  <si>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</si>
  <si>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</si>
  <si>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</si>
  <si>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</si>
  <si>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</si>
  <si>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</si>
  <si>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</si>
  <si>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</si>
  <si>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</si>
  <si>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</si>
  <si>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</si>
  <si>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</si>
  <si>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</si>
  <si>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</si>
  <si>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</si>
  <si>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</si>
  <si>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</si>
  <si>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</si>
  <si>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</si>
  <si>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</si>
  <si>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</si>
  <si>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</si>
  <si>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</si>
  <si>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</si>
  <si>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</si>
  <si>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</si>
  <si>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</si>
  <si>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</si>
  <si>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</si>
  <si>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</si>
  <si>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</si>
  <si>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</si>
  <si>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</si>
  <si>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</si>
  <si>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</si>
  <si>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</si>
  <si>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</si>
  <si>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</si>
  <si>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</si>
  <si>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</si>
  <si>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</si>
  <si>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</si>
  <si>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</si>
  <si>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</si>
  <si>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</si>
  <si>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</si>
  <si>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</si>
  <si>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</si>
  <si>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</si>
  <si>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</si>
  <si>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</si>
  <si>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</si>
  <si>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</si>
  <si>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</si>
  <si>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</si>
  <si>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</si>
  <si>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</si>
  <si>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</si>
  <si>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</si>
  <si>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</si>
  <si>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</si>
  <si>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</si>
  <si>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</si>
  <si>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</si>
  <si>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</si>
  <si>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</si>
  <si>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</si>
  <si>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</si>
  <si>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</si>
  <si>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</si>
  <si>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</si>
  <si>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</si>
  <si>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</si>
  <si>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</si>
  <si>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</si>
  <si>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</si>
  <si>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</si>
  <si>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</si>
  <si>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</si>
  <si>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</si>
  <si>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</si>
  <si>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</si>
  <si>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</si>
  <si>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</si>
  <si>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</si>
  <si>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</si>
  <si>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</si>
  <si>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</si>
  <si>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</si>
  <si>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</si>
  <si>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</si>
  <si>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</si>
  <si>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</si>
  <si>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</si>
  <si>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</si>
  <si>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</si>
  <si>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</si>
  <si>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</si>
  <si>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</si>
  <si>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</si>
  <si>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</si>
  <si>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</si>
  <si>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</si>
  <si>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</si>
  <si>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</si>
  <si>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</si>
  <si>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</si>
  <si>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</si>
  <si>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</si>
  <si>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</si>
  <si>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</si>
  <si>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</si>
  <si>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</si>
  <si>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</si>
  <si>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</si>
  <si>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</si>
  <si>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</si>
  <si>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</si>
  <si>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</si>
  <si>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</si>
  <si>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</si>
  <si>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</si>
  <si>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</si>
  <si>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</si>
  <si>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</si>
  <si>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</si>
  <si>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</si>
  <si>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</si>
  <si>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</si>
  <si>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</si>
  <si>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</si>
  <si>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</si>
  <si>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</si>
  <si>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</si>
  <si>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</si>
  <si>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</si>
  <si>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</si>
  <si>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</si>
  <si>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</si>
  <si>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</si>
  <si>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</si>
  <si>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</si>
  <si>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</si>
  <si>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</si>
  <si>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</si>
  <si>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</si>
  <si>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</si>
  <si>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</si>
  <si>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</si>
  <si>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</si>
  <si>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</si>
  <si>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</si>
  <si>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</si>
  <si>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</si>
  <si>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</si>
  <si>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</si>
  <si>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</si>
  <si>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</si>
  <si>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</si>
  <si>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</si>
  <si>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</si>
  <si>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</si>
  <si>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</si>
  <si>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</si>
  <si>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</si>
  <si>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</si>
  <si>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</si>
  <si>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</si>
  <si>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</si>
  <si>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</si>
  <si>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</si>
  <si>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</si>
  <si>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</si>
  <si>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</si>
  <si>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</si>
  <si>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</si>
  <si>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</si>
  <si>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</si>
  <si>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</si>
  <si>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</si>
  <si>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</si>
  <si>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</si>
  <si>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</si>
  <si>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</si>
  <si>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</si>
  <si>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</si>
  <si>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</si>
  <si>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</si>
  <si>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</si>
  <si>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</si>
  <si>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</si>
  <si>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</si>
  <si>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</si>
  <si>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</si>
  <si>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</si>
  <si>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</si>
  <si>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</si>
  <si>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</si>
  <si>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</si>
  <si>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</si>
  <si>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</si>
  <si>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</si>
  <si>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</si>
  <si>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</si>
  <si>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</si>
  <si>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</si>
  <si>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</si>
  <si>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</si>
  <si>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</si>
  <si>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</si>
  <si>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</si>
  <si>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</si>
  <si>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</si>
  <si>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</si>
  <si>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</si>
  <si>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</si>
  <si>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</si>
  <si>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</si>
  <si>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</si>
  <si>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</si>
  <si>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</si>
  <si>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</si>
  <si>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</si>
  <si>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</si>
  <si>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</si>
  <si>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</si>
  <si>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</si>
  <si>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</si>
  <si>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</si>
  <si>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</si>
  <si>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</si>
  <si>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</si>
  <si>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</si>
  <si>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</si>
  <si>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</si>
  <si>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</si>
  <si>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</si>
  <si>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</si>
  <si>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</si>
  <si>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</si>
  <si>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</si>
  <si>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</si>
  <si>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</si>
  <si>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</si>
  <si>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</si>
  <si>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</si>
  <si>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</si>
  <si>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</si>
  <si>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</si>
  <si>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</si>
  <si>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</si>
  <si>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</si>
  <si>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</si>
  <si>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</si>
  <si>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</si>
  <si>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</si>
  <si>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</si>
  <si>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</si>
  <si>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</si>
  <si>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</si>
  <si>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</si>
  <si>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</si>
  <si>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</si>
  <si>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</si>
  <si>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</si>
  <si>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</si>
  <si>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</si>
  <si>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</si>
  <si>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</si>
  <si>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</si>
  <si>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</si>
  <si>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</si>
  <si>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</si>
  <si>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</si>
  <si>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</si>
  <si>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</si>
  <si>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</si>
  <si>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</si>
  <si>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</si>
  <si>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</si>
  <si>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</si>
  <si>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</si>
  <si>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</si>
  <si>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</si>
  <si>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</si>
  <si>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</si>
  <si>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</si>
  <si>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</si>
  <si>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</si>
  <si>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</si>
  <si>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</si>
  <si>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</si>
  <si>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</si>
  <si>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</si>
  <si>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</si>
  <si>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</si>
  <si>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</si>
  <si>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</si>
  <si>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</si>
  <si>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</si>
  <si>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</si>
  <si>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</si>
  <si>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</si>
  <si>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</si>
  <si>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</si>
  <si>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</si>
  <si>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</si>
  <si>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</si>
  <si>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</si>
  <si>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</si>
  <si>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</si>
  <si>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</si>
  <si>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</si>
  <si>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</si>
  <si>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</si>
  <si>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</si>
  <si>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</si>
  <si>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</si>
  <si>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</si>
  <si>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</si>
  <si>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</si>
  <si>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</si>
  <si>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</si>
  <si>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</si>
  <si>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</si>
  <si>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</si>
  <si>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</si>
  <si>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</si>
  <si>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</si>
  <si>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</si>
  <si>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</si>
  <si>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</si>
  <si>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</si>
  <si>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</si>
  <si>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</si>
  <si>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</si>
  <si>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</si>
  <si>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</si>
  <si>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</si>
  <si>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</si>
  <si>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</si>
  <si>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</si>
  <si>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</si>
  <si>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</si>
  <si>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</si>
  <si>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</si>
  <si>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</si>
  <si>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</si>
  <si>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</si>
  <si>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</si>
  <si>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</si>
  <si>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</si>
  <si>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</si>
  <si>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</si>
  <si>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</si>
  <si>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</si>
  <si>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</si>
  <si>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</si>
  <si>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</si>
  <si>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</si>
  <si>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</si>
  <si>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</si>
  <si>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</si>
  <si>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</si>
  <si>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</si>
  <si>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</si>
  <si>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</si>
  <si>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</si>
  <si>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</si>
  <si>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</si>
  <si>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</si>
  <si>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</si>
  <si>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</si>
  <si>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</si>
  <si>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</si>
  <si>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</si>
  <si>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</si>
  <si>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</si>
  <si>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</si>
  <si>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</si>
  <si>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</si>
  <si>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</si>
  <si>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</si>
  <si>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</si>
  <si>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</si>
  <si>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</si>
  <si>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</si>
  <si>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</si>
  <si>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</si>
  <si>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</si>
  <si>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</si>
  <si>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</si>
  <si>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</si>
  <si>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</si>
  <si>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</si>
  <si>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</si>
  <si>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</si>
  <si>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</si>
  <si>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</si>
  <si>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</si>
  <si>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</si>
  <si>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</si>
  <si>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</si>
  <si>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</si>
  <si>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</si>
  <si>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</si>
  <si>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</si>
  <si>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</si>
  <si>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</si>
  <si>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</si>
  <si>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</si>
  <si>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</si>
  <si>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</si>
  <si>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</si>
  <si>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</si>
  <si>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</si>
  <si>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</si>
  <si>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</si>
  <si>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</si>
  <si>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</si>
  <si>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</si>
  <si>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</si>
  <si>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</si>
  <si>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</si>
  <si>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</si>
  <si>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</si>
  <si>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</si>
  <si>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</si>
  <si>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</si>
  <si>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</si>
  <si>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</si>
  <si>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</si>
  <si>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</si>
  <si>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</si>
  <si>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</si>
  <si>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</si>
  <si>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</si>
  <si>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</si>
  <si>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</si>
  <si>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</si>
  <si>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</si>
  <si>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</si>
  <si>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</si>
  <si>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</si>
  <si>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</si>
  <si>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</si>
  <si>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</si>
  <si>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</si>
  <si>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</si>
  <si>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</si>
  <si>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</si>
  <si>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</si>
  <si>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</si>
  <si>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</si>
  <si>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</si>
  <si>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</si>
  <si>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</si>
  <si>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</si>
  <si>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</si>
  <si>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</si>
  <si>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</si>
  <si>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</si>
  <si>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</si>
  <si>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</si>
  <si>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</si>
  <si>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</si>
  <si>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</si>
  <si>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</si>
  <si>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</si>
  <si>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</si>
  <si>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</si>
  <si>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</si>
  <si>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</si>
  <si>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</si>
  <si>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</si>
  <si>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</si>
  <si>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</si>
  <si>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</si>
  <si>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</si>
  <si>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</si>
  <si>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</si>
  <si>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</si>
  <si>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</si>
  <si>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</si>
  <si>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</si>
  <si>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</si>
  <si>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</si>
  <si>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</si>
  <si>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</si>
  <si>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</si>
  <si>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</si>
  <si>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</si>
  <si>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</si>
  <si>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</si>
  <si>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</si>
  <si>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</si>
  <si>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</si>
  <si>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</si>
  <si>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</si>
  <si>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</si>
  <si>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</si>
  <si>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</si>
  <si>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</si>
  <si>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</si>
  <si>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</si>
  <si>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</si>
  <si>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</si>
  <si>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</si>
  <si>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</si>
  <si>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</si>
  <si>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</si>
  <si>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</si>
  <si>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</si>
  <si>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</si>
  <si>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</si>
  <si>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</si>
  <si>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</si>
  <si>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</si>
  <si>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</si>
  <si>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</si>
  <si>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</si>
  <si>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</si>
  <si>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</si>
  <si>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</si>
  <si>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</si>
  <si>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</si>
  <si>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</si>
  <si>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</si>
  <si>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</si>
  <si>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</si>
  <si>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</si>
  <si>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</si>
  <si>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</si>
  <si>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</si>
  <si>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</si>
  <si>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</si>
  <si>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</si>
  <si>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</si>
  <si>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</si>
  <si>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</si>
  <si>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</si>
  <si>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</si>
  <si>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</si>
  <si>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</si>
  <si>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</si>
  <si>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</si>
  <si>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</si>
  <si>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</si>
  <si>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</si>
  <si>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</si>
  <si>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</si>
  <si>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</si>
  <si>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</si>
  <si>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</si>
  <si>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</si>
  <si>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</si>
  <si>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</si>
  <si>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</si>
  <si>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</si>
  <si>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</si>
  <si>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</si>
  <si>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</si>
  <si>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</si>
  <si>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</si>
  <si>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</si>
  <si>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</si>
  <si>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</si>
  <si>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</si>
  <si>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</si>
  <si>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</si>
  <si>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</si>
  <si>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</si>
  <si>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</si>
  <si>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</si>
  <si>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</si>
  <si>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</si>
  <si>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</si>
  <si>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</si>
  <si>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</si>
  <si>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</si>
  <si>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</si>
  <si>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</si>
  <si>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</si>
  <si>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</si>
  <si>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</si>
  <si>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</si>
  <si>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</si>
  <si>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</si>
  <si>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</si>
  <si>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</si>
  <si>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</si>
  <si>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</si>
  <si>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</si>
  <si>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</si>
  <si>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</si>
  <si>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</si>
  <si>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</si>
  <si>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</si>
  <si>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</si>
  <si>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</si>
  <si>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</si>
  <si>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</si>
  <si>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</si>
  <si>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</si>
  <si>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</si>
  <si>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</si>
  <si>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</si>
  <si>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</si>
  <si>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</si>
  <si>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</si>
  <si>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</si>
  <si>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</si>
  <si>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</si>
  <si>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</si>
  <si>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</si>
  <si>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</si>
  <si>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</si>
  <si>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</si>
  <si>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</si>
  <si>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</si>
  <si>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</si>
  <si>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</si>
  <si>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</si>
  <si>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</si>
  <si>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</si>
  <si>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</si>
  <si>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</si>
  <si>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</si>
  <si>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</si>
  <si>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</si>
  <si>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</si>
  <si>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</si>
  <si>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</si>
  <si>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</si>
  <si>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</si>
  <si>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</si>
  <si>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</si>
  <si>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</si>
  <si>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</si>
  <si>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</si>
  <si>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</si>
  <si>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</si>
  <si>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</si>
  <si>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</si>
  <si>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</si>
  <si>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</si>
  <si>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</si>
  <si>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</si>
  <si>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</si>
  <si>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</si>
  <si>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</si>
  <si>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</si>
  <si>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</si>
  <si>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</si>
  <si>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</si>
  <si>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</si>
  <si>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</si>
  <si>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</si>
  <si>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</si>
  <si>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</si>
  <si>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</si>
  <si>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</si>
  <si>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</si>
  <si>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</si>
  <si>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</si>
  <si>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</si>
  <si>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</si>
  <si>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</si>
  <si>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</si>
  <si>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</si>
  <si>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</si>
  <si>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</si>
  <si>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</si>
  <si>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</si>
  <si>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</si>
  <si>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</si>
  <si>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</si>
  <si>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</si>
  <si>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</si>
  <si>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</si>
  <si>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</si>
  <si>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</si>
  <si>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</si>
  <si>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</si>
  <si>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</si>
  <si>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</si>
  <si>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</si>
  <si>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</si>
  <si>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</si>
  <si>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</si>
  <si>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</si>
  <si>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</si>
  <si>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</si>
  <si>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</si>
  <si>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</si>
  <si>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</si>
  <si>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</si>
  <si>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</si>
  <si>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</si>
  <si>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</si>
  <si>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</si>
  <si>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</si>
  <si>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</si>
  <si>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</si>
  <si>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</si>
  <si>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</si>
  <si>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</si>
  <si>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</si>
  <si>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</si>
  <si>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</si>
  <si>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</si>
  <si>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</si>
  <si>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</si>
  <si>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</si>
  <si>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</si>
  <si>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</si>
  <si>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</si>
  <si>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</si>
  <si>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</si>
  <si>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</si>
  <si>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</si>
  <si>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</si>
  <si>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</si>
  <si>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</si>
  <si>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</si>
  <si>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</si>
  <si>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</si>
  <si>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</si>
  <si>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</si>
  <si>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</si>
  <si>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</si>
  <si>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</si>
  <si>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</si>
  <si>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</si>
  <si>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</si>
  <si>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</si>
  <si>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</si>
  <si>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</si>
  <si>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</si>
  <si>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</si>
  <si>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</si>
  <si>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</si>
  <si>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</si>
  <si>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</si>
  <si>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</si>
  <si>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</si>
  <si>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</si>
  <si>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</si>
  <si>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</si>
  <si>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</si>
  <si>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</si>
  <si>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</si>
  <si>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</si>
  <si>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</si>
  <si>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</si>
  <si>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</si>
  <si>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</si>
  <si>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</si>
  <si>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</si>
  <si>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</si>
  <si>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</si>
  <si>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</si>
  <si>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</si>
  <si>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</si>
  <si>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</si>
  <si>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</si>
  <si>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</si>
  <si>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</si>
  <si>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</si>
  <si>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</si>
  <si>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</si>
  <si>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</si>
  <si>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</si>
  <si>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</si>
  <si>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</si>
  <si>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</si>
  <si>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</si>
  <si>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</si>
  <si>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</si>
  <si>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</si>
  <si>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</si>
  <si>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</si>
  <si>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</si>
  <si>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</si>
  <si>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</si>
  <si>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</si>
  <si>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</si>
  <si>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</si>
  <si>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</si>
  <si>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</si>
  <si>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</si>
  <si>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</si>
  <si>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</si>
  <si>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</si>
  <si>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</si>
  <si>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</si>
  <si>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</si>
  <si>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</si>
  <si>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</si>
  <si>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</si>
  <si>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</si>
  <si>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</si>
  <si>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</si>
  <si>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</si>
  <si>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</si>
  <si>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</si>
  <si>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</si>
  <si>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</si>
  <si>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</si>
  <si>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</si>
  <si>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</si>
  <si>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</si>
  <si>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</si>
  <si>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</si>
  <si>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</si>
  <si>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</si>
  <si>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</si>
  <si>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</si>
  <si>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</si>
  <si>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</si>
  <si>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</si>
  <si>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</si>
  <si>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</si>
  <si>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</si>
  <si>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</si>
  <si>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</si>
  <si>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</si>
  <si>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</si>
  <si>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</si>
  <si>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</si>
  <si>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</si>
  <si>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</si>
  <si>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</si>
  <si>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</si>
  <si>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</si>
  <si>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</si>
  <si>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</si>
  <si>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</si>
  <si>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</si>
  <si>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</si>
  <si>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</si>
  <si>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</si>
  <si>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</si>
  <si>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</si>
  <si>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</si>
  <si>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</si>
  <si>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</si>
  <si>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</si>
  <si>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</si>
  <si>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</si>
  <si>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</si>
  <si>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</si>
  <si>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</si>
  <si>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</si>
  <si>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</si>
  <si>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</si>
  <si>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</si>
  <si>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</si>
  <si>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</si>
  <si>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</si>
  <si>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</si>
  <si>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</si>
  <si>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</si>
  <si>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</si>
  <si>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</si>
  <si>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</si>
  <si>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</si>
  <si>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</si>
  <si>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</si>
  <si>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</si>
  <si>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</si>
  <si>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</si>
  <si>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</si>
  <si>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</si>
  <si>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</si>
  <si>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</si>
  <si>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</si>
  <si>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</si>
  <si>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</si>
  <si>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</si>
  <si>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</si>
  <si>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</si>
  <si>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</si>
  <si>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</si>
  <si>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</si>
  <si>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</si>
  <si>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</si>
  <si>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</si>
  <si>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</si>
  <si>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</si>
  <si>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</si>
  <si>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</si>
  <si>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</si>
  <si>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</si>
  <si>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</si>
  <si>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</si>
  <si>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</si>
  <si>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</si>
  <si>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</si>
  <si>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</si>
  <si>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</si>
  <si>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</si>
  <si>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</si>
  <si>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</si>
  <si>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</si>
  <si>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</si>
  <si>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</si>
  <si>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</si>
  <si>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</si>
  <si>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</si>
  <si>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</si>
  <si>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</si>
  <si>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</si>
  <si>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</si>
  <si>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</si>
  <si>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</si>
  <si>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</si>
  <si>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</si>
  <si>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</si>
  <si>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</si>
  <si>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</si>
  <si>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</si>
  <si>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</si>
  <si>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</si>
  <si>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</si>
  <si>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</si>
  <si>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</si>
  <si>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</si>
  <si>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</si>
  <si>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</si>
  <si>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</si>
  <si>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</si>
  <si>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</si>
  <si>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</si>
  <si>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</si>
  <si>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</si>
  <si>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</si>
  <si>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</si>
  <si>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</si>
  <si>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</si>
  <si>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</si>
  <si>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</si>
  <si>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</si>
  <si>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</si>
  <si>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</si>
  <si>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</si>
  <si>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</si>
  <si>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</si>
  <si>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</si>
  <si>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</si>
  <si>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</si>
  <si>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</si>
  <si>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</si>
  <si>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</si>
  <si>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</si>
  <si>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</si>
  <si>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</si>
  <si>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</si>
  <si>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</si>
  <si>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</si>
  <si>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</si>
  <si>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</si>
  <si>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</si>
  <si>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</si>
  <si>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</si>
  <si>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</si>
  <si>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</si>
  <si>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</si>
  <si>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</si>
  <si>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</si>
  <si>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</si>
  <si>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</si>
  <si>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</si>
  <si>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</si>
  <si>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</si>
  <si>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</si>
  <si>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</si>
  <si>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</si>
  <si>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</si>
  <si>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</si>
  <si>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</si>
  <si>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</si>
  <si>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</si>
  <si>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</si>
  <si>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</si>
  <si>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</si>
  <si>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</si>
  <si>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</si>
  <si>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</si>
  <si>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</si>
  <si>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</si>
  <si>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</si>
  <si>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</si>
  <si>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</si>
  <si>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</si>
  <si>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</si>
  <si>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</si>
  <si>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</si>
  <si>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</si>
  <si>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</si>
  <si>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</si>
  <si>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</si>
  <si>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</si>
  <si>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</si>
  <si>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</si>
  <si>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</si>
  <si>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</si>
  <si>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</si>
  <si>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</si>
  <si>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</si>
  <si>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</si>
  <si>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</si>
  <si>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</si>
  <si>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</si>
  <si>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</si>
  <si>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</si>
  <si>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</si>
  <si>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</si>
  <si>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</si>
  <si>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</si>
  <si>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</si>
  <si>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</si>
  <si>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</si>
  <si>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</si>
  <si>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</si>
  <si>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</si>
  <si>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</si>
  <si>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</si>
  <si>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</si>
  <si>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</si>
  <si>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</si>
  <si>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</si>
  <si>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</si>
  <si>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</si>
  <si>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</si>
  <si>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</si>
  <si>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</si>
  <si>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</si>
  <si>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</si>
  <si>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</si>
  <si>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</si>
  <si>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</si>
  <si>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</si>
  <si>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</si>
  <si>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</si>
  <si>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</si>
  <si>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</si>
  <si>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</si>
  <si>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</si>
  <si>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</si>
  <si>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</si>
  <si>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</si>
  <si>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</si>
  <si>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</si>
  <si>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</si>
  <si>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</si>
  <si>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</si>
  <si>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</si>
  <si>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</si>
  <si>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</si>
  <si>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</si>
  <si>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</si>
  <si>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</si>
  <si>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</si>
  <si>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</si>
  <si>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</si>
  <si>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</si>
  <si>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</si>
  <si>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</si>
  <si>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</si>
  <si>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</si>
  <si>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</si>
  <si>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</si>
  <si>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</si>
  <si>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</si>
  <si>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</si>
  <si>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</si>
  <si>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</si>
  <si>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</si>
  <si>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</si>
  <si>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</si>
  <si>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</si>
  <si>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</si>
  <si>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</si>
  <si>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</si>
  <si>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</si>
  <si>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</si>
  <si>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</si>
  <si>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</si>
  <si>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</si>
  <si>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</si>
  <si>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</si>
  <si>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</si>
  <si>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</si>
  <si>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</si>
  <si>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</si>
  <si>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</si>
  <si>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</si>
  <si>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</si>
  <si>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</si>
  <si>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</si>
  <si>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</si>
  <si>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</si>
  <si>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</si>
  <si>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</si>
  <si>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</si>
  <si>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</si>
  <si>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</si>
  <si>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</si>
  <si>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</si>
  <si>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</si>
  <si>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</si>
  <si>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</si>
  <si>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</si>
  <si>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</si>
  <si>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</si>
  <si>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</si>
  <si>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</si>
  <si>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</si>
  <si>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</si>
  <si>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</si>
  <si>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</si>
  <si>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</si>
  <si>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</si>
  <si>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</si>
  <si>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</si>
  <si>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</si>
  <si>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</si>
  <si>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</si>
  <si>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</si>
  <si>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</si>
  <si>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</si>
  <si>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</si>
  <si>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</si>
  <si>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</si>
  <si>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</si>
  <si>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</si>
  <si>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</si>
  <si>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</si>
  <si>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</si>
  <si>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</si>
  <si>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</si>
  <si>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</si>
  <si>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</si>
  <si>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</si>
  <si>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</si>
  <si>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</si>
  <si>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</si>
  <si>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</si>
  <si>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</si>
  <si>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</si>
  <si>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</si>
  <si>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</si>
  <si>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</si>
  <si>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</si>
  <si>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</si>
  <si>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</si>
  <si>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</si>
  <si>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</si>
  <si>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</si>
  <si>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</si>
  <si>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</si>
  <si>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</si>
  <si>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</si>
  <si>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</si>
  <si>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</si>
  <si>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</si>
  <si>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</si>
  <si>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</si>
  <si>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</si>
  <si>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</si>
  <si>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</si>
  <si>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</si>
  <si>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</si>
  <si>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</si>
  <si>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</si>
  <si>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</si>
  <si>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</si>
  <si>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</si>
  <si>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</si>
  <si>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</si>
  <si>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</si>
  <si>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</si>
  <si>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</si>
  <si>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</si>
  <si>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</si>
  <si>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</si>
  <si>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</si>
  <si>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</si>
  <si>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</si>
  <si>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</si>
  <si>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</si>
  <si>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</si>
  <si>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</si>
  <si>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</si>
  <si>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</si>
  <si>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</si>
  <si>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</si>
  <si>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</si>
  <si>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</si>
  <si>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</si>
  <si>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</si>
  <si>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</si>
  <si>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</si>
  <si>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</si>
  <si>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</si>
  <si>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</si>
  <si>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</si>
  <si>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</si>
  <si>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</si>
  <si>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</si>
  <si>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</si>
  <si>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</si>
  <si>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</si>
  <si>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</si>
  <si>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</si>
  <si>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</si>
  <si>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</si>
  <si>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</si>
  <si>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</si>
  <si>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</si>
  <si>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</si>
  <si>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</si>
  <si>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</si>
  <si>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</si>
  <si>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</si>
  <si>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</si>
  <si>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</si>
  <si>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</si>
  <si>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</si>
  <si>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</si>
  <si>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</si>
  <si>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</si>
  <si>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</si>
  <si>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</si>
  <si>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</si>
  <si>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</si>
  <si>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</si>
  <si>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</si>
  <si>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</si>
  <si>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</si>
  <si>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</si>
  <si>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</si>
  <si>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</si>
  <si>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</si>
  <si>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</si>
  <si>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</si>
  <si>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</si>
  <si>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</si>
  <si>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</si>
  <si>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</si>
  <si>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</si>
  <si>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</si>
  <si>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</si>
  <si>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</si>
  <si>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</si>
  <si>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</si>
  <si>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</si>
  <si>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</si>
  <si>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</si>
  <si>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</si>
  <si>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</si>
  <si>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</si>
  <si>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</si>
  <si>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</si>
  <si>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</si>
  <si>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</si>
  <si>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</si>
  <si>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</si>
  <si>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</si>
  <si>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</si>
  <si>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</si>
  <si>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</si>
  <si>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</si>
  <si>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</si>
  <si>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</si>
  <si>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</si>
  <si>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</si>
  <si>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</si>
  <si>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</si>
  <si>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</si>
  <si>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</si>
  <si>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</si>
  <si>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</si>
  <si>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</si>
  <si>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</si>
  <si>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</si>
  <si>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</si>
  <si>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</si>
  <si>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</si>
  <si>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</si>
  <si>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</si>
  <si>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</si>
  <si>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</si>
  <si>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</si>
  <si>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</si>
  <si>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</si>
  <si>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</si>
  <si>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</si>
  <si>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</si>
  <si>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</si>
  <si>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</si>
  <si>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</si>
  <si>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</si>
  <si>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</si>
  <si>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</si>
  <si>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</si>
  <si>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</si>
  <si>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</si>
  <si>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</si>
  <si>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</si>
  <si>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</si>
  <si>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</si>
  <si>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</si>
  <si>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</si>
  <si>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</si>
  <si>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</si>
  <si>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</si>
  <si>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</si>
  <si>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</si>
  <si>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</si>
  <si>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</si>
  <si>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</si>
  <si>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</si>
  <si>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</si>
  <si>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</si>
  <si>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</si>
  <si>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</si>
  <si>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</si>
  <si>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</si>
  <si>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</si>
  <si>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</si>
  <si>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</si>
  <si>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</si>
  <si>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</si>
  <si>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</si>
  <si>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</si>
  <si>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</si>
  <si>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</si>
  <si>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</si>
  <si>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</si>
  <si>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</si>
  <si>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</si>
  <si>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</si>
  <si>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</si>
  <si>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</si>
  <si>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</si>
  <si>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</si>
  <si>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</si>
  <si>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</si>
  <si>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</si>
  <si>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</si>
  <si>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</si>
  <si>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</si>
  <si>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</si>
  <si>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</si>
  <si>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</si>
  <si>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</si>
  <si>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</si>
  <si>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</si>
  <si>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</si>
  <si>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</si>
  <si>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</si>
  <si>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</si>
  <si>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</si>
  <si>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</si>
  <si>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</si>
  <si>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</si>
  <si>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</si>
  <si>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</si>
  <si>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</si>
  <si>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</si>
  <si>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</si>
  <si>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</si>
  <si>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</si>
  <si>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</si>
  <si>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</si>
  <si>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</si>
  <si>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</si>
  <si>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</si>
  <si>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</si>
  <si>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</si>
  <si>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</si>
  <si>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</si>
  <si>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</si>
  <si>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</si>
  <si>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</si>
  <si>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</si>
  <si>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</si>
  <si>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</si>
  <si>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</si>
  <si>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</si>
  <si>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</si>
  <si>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</si>
  <si>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</si>
  <si>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</si>
  <si>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</si>
  <si>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</si>
  <si>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</si>
  <si>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</si>
  <si>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</si>
  <si>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</si>
  <si>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</si>
  <si>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</si>
  <si>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</si>
  <si>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</si>
  <si>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</si>
  <si>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</si>
  <si>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</si>
  <si>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</si>
  <si>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</si>
  <si>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</si>
  <si>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</si>
  <si>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</si>
  <si>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</si>
  <si>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</si>
  <si>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</si>
  <si>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</si>
  <si>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</si>
  <si>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</si>
  <si>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</si>
  <si>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</si>
  <si>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</si>
  <si>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</si>
  <si>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</si>
  <si>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</si>
  <si>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</si>
  <si>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</si>
  <si>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</si>
  <si>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</si>
  <si>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</si>
  <si>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</si>
  <si>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</si>
  <si>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</si>
  <si>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</si>
  <si>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</si>
  <si>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</si>
  <si>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</si>
  <si>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</si>
  <si>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</si>
  <si>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</si>
  <si>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</si>
  <si>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</si>
  <si>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</si>
  <si>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</si>
  <si>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</si>
  <si>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</si>
  <si>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</si>
  <si>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</si>
  <si>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</si>
  <si>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</si>
  <si>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</si>
  <si>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</si>
  <si>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</si>
  <si>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</si>
  <si>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</si>
  <si>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</si>
  <si>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</si>
  <si>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</si>
  <si>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</si>
  <si>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</si>
  <si>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</si>
  <si>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</si>
  <si>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</si>
  <si>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</si>
  <si>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</si>
  <si>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</si>
  <si>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</si>
  <si>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</si>
  <si>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</si>
  <si>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</si>
  <si>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</si>
  <si>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</si>
  <si>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</si>
  <si>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</si>
  <si>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</si>
  <si>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</si>
  <si>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</si>
  <si>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</si>
  <si>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</si>
  <si>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</si>
  <si>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</si>
  <si>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</si>
  <si>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</si>
  <si>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</si>
  <si>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</si>
  <si>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</si>
  <si>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</si>
  <si>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</si>
  <si>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</si>
  <si>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</si>
  <si>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</si>
  <si>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</si>
  <si>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</si>
  <si>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</si>
  <si>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</si>
  <si>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</si>
  <si>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</si>
  <si>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</si>
  <si>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</si>
  <si>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</si>
  <si>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</si>
  <si>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</si>
  <si>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</si>
  <si>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</si>
  <si>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</si>
  <si>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</si>
  <si>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</si>
  <si>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</si>
  <si>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</si>
  <si>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</si>
  <si>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</si>
  <si>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</si>
  <si>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</si>
  <si>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</si>
  <si>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</si>
  <si>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</si>
  <si>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</si>
  <si>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</si>
  <si>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</si>
  <si>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</si>
  <si>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</si>
  <si>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</si>
  <si>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</si>
  <si>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</si>
  <si>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</si>
  <si>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</si>
  <si>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</si>
  <si>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</si>
  <si>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</si>
  <si>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</si>
  <si>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</si>
  <si>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</si>
  <si>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</si>
  <si>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</si>
  <si>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</si>
  <si>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</si>
  <si>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</si>
  <si>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</si>
  <si>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</si>
  <si>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</si>
  <si>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</si>
  <si>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</si>
  <si>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</si>
  <si>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</si>
  <si>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</si>
  <si>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</si>
  <si>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</si>
  <si>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</si>
  <si>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</si>
  <si>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</si>
  <si>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</si>
  <si>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</si>
  <si>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</si>
  <si>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</si>
  <si>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</si>
  <si>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</si>
  <si>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</si>
  <si>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</si>
  <si>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</si>
  <si>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</si>
  <si>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</si>
  <si>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</si>
  <si>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</si>
  <si>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</si>
  <si>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</si>
  <si>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</si>
  <si>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</si>
  <si>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</si>
  <si>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</si>
  <si>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</si>
  <si>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</si>
  <si>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</si>
  <si>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</si>
  <si>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</si>
  <si>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</si>
  <si>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</si>
  <si>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</si>
  <si>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</si>
  <si>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</si>
  <si>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</si>
  <si>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</si>
  <si>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</si>
  <si>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</si>
  <si>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</si>
  <si>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</si>
  <si>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</si>
  <si>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</si>
  <si>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</si>
  <si>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</si>
  <si>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</si>
  <si>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</si>
  <si>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</si>
  <si>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</si>
  <si>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</si>
  <si>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</si>
  <si>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</si>
  <si>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</si>
  <si>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</si>
  <si>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</si>
  <si>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</si>
  <si>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</si>
  <si>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</si>
  <si>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</si>
  <si>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</si>
  <si>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</si>
  <si>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</si>
  <si>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</si>
  <si>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</si>
  <si>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</si>
  <si>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</si>
  <si>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</si>
  <si>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</si>
  <si>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</si>
  <si>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</si>
  <si>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</si>
  <si>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</si>
  <si>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</si>
  <si>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</si>
  <si>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</si>
  <si>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</si>
  <si>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</si>
  <si>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</si>
  <si>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</si>
  <si>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</si>
  <si>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</si>
  <si>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</si>
  <si>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</si>
  <si>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</si>
  <si>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</si>
  <si>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</si>
  <si>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</si>
  <si>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</si>
  <si>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</si>
  <si>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</si>
  <si>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</si>
  <si>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</si>
  <si>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</si>
  <si>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</si>
  <si>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</si>
  <si>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</si>
  <si>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</si>
  <si>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</si>
  <si>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</si>
  <si>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</si>
  <si>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</si>
  <si>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</si>
  <si>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</si>
  <si>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</si>
  <si>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</si>
  <si>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</si>
  <si>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</si>
  <si>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</si>
  <si>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</si>
  <si>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</si>
  <si>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</si>
  <si>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</si>
  <si>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</si>
  <si>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</si>
  <si>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</si>
  <si>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</si>
  <si>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</si>
  <si>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</si>
  <si>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</si>
  <si>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</si>
  <si>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</si>
  <si>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</si>
  <si>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</si>
  <si>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</si>
  <si>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</si>
  <si>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</si>
  <si>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</si>
  <si>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</si>
  <si>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</si>
  <si>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</si>
  <si>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</si>
  <si>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</si>
  <si>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</si>
  <si>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</si>
  <si>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</si>
  <si>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</si>
  <si>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</si>
  <si>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</si>
  <si>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</si>
  <si>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</si>
  <si>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</si>
  <si>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</si>
  <si>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</si>
  <si>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</si>
  <si>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</si>
  <si>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</si>
  <si>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</si>
  <si>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</si>
  <si>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</si>
  <si>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</si>
  <si>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</si>
  <si>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</si>
  <si>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</si>
  <si>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</si>
  <si>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</si>
  <si>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</si>
  <si>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</si>
  <si>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</si>
  <si>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</si>
  <si>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</si>
  <si>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</si>
  <si>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</si>
  <si>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</si>
  <si>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</si>
  <si>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</si>
  <si>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</si>
  <si>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</si>
  <si>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</si>
  <si>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</si>
  <si>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</si>
  <si>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</si>
  <si>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</si>
  <si>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</si>
  <si>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</si>
  <si>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</si>
  <si>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</si>
  <si>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</si>
  <si>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</si>
  <si>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</si>
  <si>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</si>
  <si>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</si>
  <si>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</si>
  <si>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</si>
  <si>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</si>
  <si>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</si>
  <si>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</si>
  <si>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</si>
  <si>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</si>
  <si>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</si>
  <si>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</si>
  <si>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</si>
  <si>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</si>
  <si>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</si>
  <si>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</si>
  <si>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</si>
  <si>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</si>
  <si>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</si>
  <si>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</si>
  <si>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</si>
  <si>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</si>
  <si>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</si>
  <si>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</si>
  <si>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</si>
  <si>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</si>
  <si>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</si>
  <si>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</si>
  <si>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</si>
  <si>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</si>
  <si>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</si>
  <si>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</si>
  <si>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</si>
  <si>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</si>
  <si>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</si>
  <si>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</si>
  <si>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</si>
  <si>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</si>
  <si>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</si>
  <si>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</si>
  <si>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</si>
  <si>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</si>
  <si>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</si>
  <si>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</si>
  <si>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</si>
  <si>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</si>
  <si>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</si>
  <si>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</si>
  <si>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</si>
  <si>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</si>
  <si>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</si>
  <si>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</si>
  <si>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</si>
  <si>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</si>
  <si>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</si>
  <si>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</si>
  <si>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</si>
  <si>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</si>
  <si>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</si>
  <si>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</si>
  <si>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</si>
  <si>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</si>
  <si>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</si>
  <si>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</si>
  <si>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</si>
  <si>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</si>
  <si>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</si>
  <si>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</si>
  <si>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</si>
  <si>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</si>
  <si>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</si>
  <si>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</si>
  <si>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</si>
  <si>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</si>
  <si>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</si>
  <si>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</si>
  <si>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</si>
  <si>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</si>
  <si>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</si>
  <si>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</si>
  <si>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</si>
  <si>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</si>
  <si>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</si>
  <si>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</si>
  <si>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</si>
  <si>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</si>
  <si>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</si>
  <si>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</si>
  <si>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</si>
  <si>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</si>
  <si>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</si>
  <si>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</si>
  <si>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</si>
  <si>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</si>
  <si>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</si>
  <si>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</si>
  <si>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</si>
  <si>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</si>
  <si>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</si>
  <si>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</si>
  <si>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</si>
  <si>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</si>
  <si>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</si>
  <si>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</si>
  <si>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</si>
  <si>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</si>
  <si>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</si>
  <si>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</si>
  <si>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</si>
  <si>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</si>
  <si>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</si>
  <si>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</si>
  <si>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</si>
  <si>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</si>
  <si>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</si>
  <si>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</si>
  <si>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</si>
  <si>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</si>
  <si>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</si>
  <si>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</si>
  <si>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</si>
  <si>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</si>
  <si>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</si>
  <si>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</si>
  <si>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</si>
  <si>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</si>
  <si>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</si>
  <si>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</si>
  <si>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</si>
  <si>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</si>
  <si>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</si>
  <si>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</si>
  <si>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</si>
  <si>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</si>
  <si>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</si>
  <si>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</si>
  <si>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</si>
  <si>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</si>
  <si>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</si>
  <si>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</si>
  <si>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</si>
  <si>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</si>
  <si>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</si>
  <si>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</si>
  <si>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</si>
  <si>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</si>
  <si>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</si>
  <si>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</si>
  <si>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</si>
  <si>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</si>
  <si>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</si>
  <si>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</si>
  <si>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</si>
  <si>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</si>
  <si>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</si>
  <si>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</si>
  <si>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</si>
  <si>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</si>
  <si>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</si>
  <si>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</si>
  <si>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</si>
  <si>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</si>
  <si>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</si>
  <si>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</si>
  <si>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</si>
  <si>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</si>
  <si>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</si>
  <si>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</si>
  <si>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</si>
  <si>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</si>
  <si>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</si>
  <si>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</si>
  <si>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</si>
  <si>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</si>
  <si>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</si>
  <si>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</si>
  <si>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</si>
  <si>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</si>
  <si>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</si>
  <si>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</si>
  <si>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</si>
  <si>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</si>
  <si>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</si>
  <si>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</si>
  <si>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</si>
  <si>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</si>
  <si>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</si>
  <si>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</si>
  <si>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</si>
  <si>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</si>
  <si>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</si>
  <si>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</si>
  <si>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</si>
  <si>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</si>
  <si>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</si>
  <si>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</si>
  <si>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</si>
  <si>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</si>
  <si>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</si>
  <si>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</si>
  <si>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</si>
  <si>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</si>
  <si>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</si>
  <si>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</si>
  <si>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</si>
  <si>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</si>
  <si>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</si>
  <si>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</si>
  <si>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</si>
  <si>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</si>
  <si>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</si>
  <si>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</si>
  <si>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</si>
  <si>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</si>
  <si>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</si>
  <si>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</si>
  <si>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</si>
  <si>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</si>
  <si>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</si>
  <si>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</si>
  <si>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</si>
  <si>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</si>
  <si>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</si>
  <si>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</si>
  <si>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</si>
  <si>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</si>
  <si>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</si>
  <si>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</si>
  <si>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</si>
  <si>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</si>
  <si>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</si>
  <si>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</si>
  <si>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</si>
  <si>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</si>
  <si>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</si>
  <si>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</si>
  <si>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</si>
  <si>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</si>
  <si>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</si>
  <si>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</si>
  <si>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</si>
  <si>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</si>
  <si>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</si>
  <si>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</si>
  <si>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</si>
  <si>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</si>
  <si>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</si>
  <si>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</si>
  <si>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</si>
  <si>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</si>
  <si>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</si>
  <si>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</si>
  <si>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</si>
  <si>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</si>
  <si>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</si>
  <si>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</si>
  <si>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</si>
  <si>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</si>
  <si>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</si>
  <si>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</si>
  <si>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</si>
  <si>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</si>
  <si>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</si>
  <si>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</si>
  <si>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</si>
  <si>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</si>
  <si>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</si>
  <si>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</si>
  <si>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</si>
  <si>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</si>
  <si>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</si>
  <si>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</si>
  <si>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</si>
  <si>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</si>
  <si>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</si>
  <si>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</si>
  <si>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</si>
  <si>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</si>
  <si>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</si>
  <si>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</si>
  <si>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</si>
  <si>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</si>
  <si>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</si>
  <si>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</si>
  <si>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</si>
  <si>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</si>
  <si>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</si>
  <si>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</si>
  <si>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</si>
  <si>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</si>
  <si>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</si>
  <si>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</si>
  <si>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</si>
  <si>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</si>
  <si>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</si>
  <si>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</si>
  <si>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</si>
  <si>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</si>
  <si>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</si>
  <si>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</si>
  <si>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</si>
  <si>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</si>
  <si>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</si>
  <si>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</si>
  <si>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</si>
  <si>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</si>
  <si>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</si>
  <si>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</si>
  <si>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</si>
  <si>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</si>
  <si>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</si>
  <si>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</si>
  <si>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</si>
  <si>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</si>
  <si>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</si>
  <si>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</si>
  <si>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</si>
  <si>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</si>
  <si>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</si>
  <si>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</si>
  <si>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</si>
  <si>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</si>
  <si>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</si>
  <si>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</si>
  <si>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</si>
  <si>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</si>
  <si>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</si>
  <si>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</si>
  <si>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</si>
  <si>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</si>
  <si>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</si>
  <si>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</si>
  <si>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</si>
  <si>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</si>
  <si>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</si>
  <si>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</si>
  <si>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</si>
  <si>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</si>
  <si>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</si>
  <si>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</si>
  <si>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</si>
  <si>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</si>
  <si>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</si>
  <si>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</si>
  <si>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</si>
  <si>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</si>
  <si>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</si>
  <si>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</si>
  <si>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</si>
  <si>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</si>
  <si>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</si>
  <si>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</si>
  <si>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</si>
  <si>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</si>
  <si>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</si>
  <si>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</si>
  <si>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</si>
  <si>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</si>
  <si>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</si>
  <si>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</si>
  <si>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</si>
  <si>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</si>
  <si>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</si>
  <si>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</si>
  <si>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</si>
  <si>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</si>
  <si>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</si>
  <si>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</si>
  <si>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</si>
  <si>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</si>
  <si>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</si>
  <si>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</si>
  <si>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</si>
  <si>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</si>
  <si>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</si>
  <si>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</si>
  <si>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</si>
  <si>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</si>
  <si>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</si>
  <si>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</si>
  <si>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</si>
  <si>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</si>
  <si>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</si>
  <si>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</si>
  <si>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</si>
  <si>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</si>
  <si>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</si>
  <si>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</si>
  <si>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</si>
  <si>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</si>
  <si>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</si>
  <si>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</si>
  <si>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</si>
  <si>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</si>
  <si>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</si>
  <si>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</si>
  <si>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</si>
  <si>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</si>
  <si>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</si>
  <si>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</si>
  <si>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</si>
  <si>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</si>
  <si>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</si>
  <si>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</si>
  <si>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</si>
  <si>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</si>
  <si>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</si>
  <si>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</si>
  <si>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</si>
  <si>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</si>
  <si>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</si>
  <si>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</si>
  <si>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</si>
  <si>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</si>
  <si>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</si>
  <si>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</si>
  <si>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</si>
  <si>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</si>
  <si>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</si>
  <si>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</si>
  <si>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</si>
  <si>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</si>
  <si>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</si>
  <si>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</si>
  <si>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</si>
  <si>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</si>
  <si>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</si>
  <si>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</si>
  <si>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</si>
  <si>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</si>
  <si>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</si>
  <si>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</si>
  <si>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</si>
  <si>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</si>
  <si>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</si>
  <si>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</si>
  <si>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</si>
  <si>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</si>
  <si>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</si>
  <si>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</si>
  <si>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</si>
  <si>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</si>
  <si>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</si>
  <si>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</si>
  <si>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</si>
  <si>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</si>
  <si>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</si>
  <si>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</si>
  <si>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</si>
  <si>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</si>
  <si>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</si>
  <si>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</si>
  <si>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</si>
  <si>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</si>
  <si>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</si>
  <si>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</si>
  <si>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</si>
  <si>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</si>
  <si>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</si>
  <si>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</si>
  <si>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</si>
  <si>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</si>
  <si>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</si>
  <si>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</si>
  <si>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</si>
  <si>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</si>
  <si>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</si>
  <si>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</si>
  <si>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</si>
  <si>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</si>
  <si>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</si>
  <si>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</si>
  <si>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</si>
  <si>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</si>
  <si>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</si>
  <si>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</si>
  <si>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</si>
  <si>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</si>
  <si>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</si>
  <si>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</si>
  <si>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</si>
  <si>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</si>
  <si>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</si>
  <si>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</si>
  <si>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</si>
  <si>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</si>
  <si>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</si>
  <si>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</si>
  <si>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</si>
  <si>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</si>
  <si>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</si>
  <si>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</si>
  <si>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</si>
  <si>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</si>
  <si>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</si>
  <si>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</si>
  <si>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</si>
  <si>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</si>
  <si>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</si>
  <si>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</si>
  <si>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</si>
  <si>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</si>
  <si>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</si>
  <si>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</si>
  <si>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</si>
  <si>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</si>
  <si>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</si>
  <si>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</si>
  <si>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</si>
  <si>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</si>
  <si>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</si>
  <si>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</si>
  <si>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</si>
  <si>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</si>
  <si>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</si>
  <si>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</si>
  <si>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</si>
  <si>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</si>
  <si>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</si>
  <si>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</si>
  <si>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</si>
  <si>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</si>
  <si>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</si>
  <si>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</si>
  <si>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</si>
  <si>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</si>
  <si>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</si>
  <si>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</si>
  <si>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</si>
  <si>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</si>
  <si>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</si>
  <si>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</si>
  <si>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</si>
  <si>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</si>
  <si>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</si>
  <si>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</si>
  <si>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</si>
  <si>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</si>
  <si>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</si>
  <si>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</si>
  <si>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</si>
  <si>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</si>
  <si>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</si>
  <si>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</si>
  <si>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</si>
  <si>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</si>
  <si>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</si>
  <si>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</si>
  <si>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</si>
  <si>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</si>
  <si>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</si>
  <si>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</si>
  <si>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</si>
  <si>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</si>
  <si>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</si>
  <si>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</si>
  <si>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</si>
  <si>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</si>
  <si>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</si>
  <si>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</si>
  <si>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</si>
  <si>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</si>
  <si>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</si>
  <si>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</si>
  <si>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</si>
  <si>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</si>
  <si>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</si>
  <si>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</si>
  <si>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</si>
  <si>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</si>
  <si>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</si>
  <si>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</si>
  <si>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</si>
  <si>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</si>
  <si>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</si>
  <si>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</si>
  <si>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</si>
  <si>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</si>
  <si>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</si>
  <si>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</si>
  <si>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</si>
  <si>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</si>
  <si>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</si>
  <si>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</si>
  <si>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</si>
  <si>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</si>
  <si>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</si>
  <si>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</si>
  <si>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</si>
  <si>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</si>
  <si>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</si>
  <si>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</si>
  <si>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</si>
  <si>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</si>
  <si>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</si>
  <si>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</si>
  <si>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</si>
  <si>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</si>
  <si>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</si>
  <si>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</si>
  <si>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</si>
  <si>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</si>
  <si>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</si>
  <si>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</si>
  <si>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</si>
  <si>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</si>
  <si>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</si>
  <si>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</si>
  <si>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</si>
  <si>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</si>
  <si>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</si>
  <si>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</si>
  <si>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</si>
  <si>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</si>
  <si>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</si>
  <si>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</si>
  <si>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</si>
  <si>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</si>
  <si>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</si>
  <si>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</si>
  <si>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</si>
  <si>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</si>
  <si>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</si>
  <si>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</si>
  <si>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</si>
  <si>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</si>
  <si>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</si>
  <si>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</si>
  <si>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</si>
  <si>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</si>
  <si>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</si>
  <si>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</si>
  <si>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</si>
  <si>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</si>
  <si>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</si>
  <si>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</si>
  <si>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</si>
  <si>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</si>
  <si>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</si>
  <si>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</si>
  <si>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</si>
  <si>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</si>
  <si>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</si>
  <si>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</si>
  <si>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</si>
  <si>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</si>
  <si>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</si>
  <si>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</si>
  <si>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</si>
  <si>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</si>
  <si>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</si>
  <si>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</si>
  <si>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</si>
  <si>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</si>
  <si>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</si>
  <si>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</si>
  <si>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</si>
  <si>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</si>
  <si>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</si>
  <si>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</si>
  <si>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</si>
  <si>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</si>
  <si>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</si>
  <si>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</si>
  <si>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</si>
  <si>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</si>
  <si>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</si>
  <si>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</si>
  <si>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</si>
  <si>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</si>
  <si>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</si>
  <si>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</si>
  <si>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</si>
  <si>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</si>
  <si>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</si>
  <si>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</si>
  <si>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</si>
  <si>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</si>
  <si>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</si>
  <si>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</si>
  <si>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</si>
  <si>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</si>
  <si>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</si>
  <si>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</si>
  <si>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</si>
  <si>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</si>
  <si>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</si>
  <si>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</si>
  <si>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</si>
  <si>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</si>
  <si>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</si>
  <si>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</si>
  <si>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</si>
  <si>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</si>
  <si>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</si>
  <si>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</si>
  <si>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</si>
  <si>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</si>
  <si>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</si>
  <si>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</si>
  <si>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</si>
  <si>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</si>
  <si>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</si>
  <si>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</si>
  <si>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</si>
  <si>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</si>
  <si>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</si>
  <si>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</si>
  <si>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</si>
  <si>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</si>
  <si>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</si>
  <si>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</si>
  <si>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</si>
  <si>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</si>
  <si>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</si>
  <si>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</si>
  <si>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</si>
  <si>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</si>
  <si>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</si>
  <si>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</si>
  <si>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</si>
  <si>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</si>
  <si>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</si>
  <si>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</si>
  <si>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</si>
  <si>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</si>
  <si>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</si>
  <si>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</si>
  <si>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</si>
  <si>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</si>
  <si>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</si>
  <si>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</si>
  <si>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</si>
  <si>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</si>
  <si>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</si>
  <si>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</si>
  <si>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</si>
  <si>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</si>
  <si>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</si>
  <si>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</si>
  <si>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</si>
  <si>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</si>
  <si>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</si>
  <si>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</si>
  <si>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</si>
  <si>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</si>
  <si>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</si>
  <si>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</si>
  <si>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</si>
  <si>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</si>
  <si>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</si>
  <si>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</si>
  <si>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</si>
  <si>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</si>
  <si>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</si>
  <si>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</si>
  <si>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</si>
  <si>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</si>
  <si>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</si>
  <si>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</si>
  <si>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</si>
  <si>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</si>
  <si>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</si>
  <si>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</si>
  <si>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</si>
  <si>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</si>
  <si>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</si>
  <si>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</si>
  <si>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</si>
  <si>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</si>
  <si>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</si>
  <si>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</si>
  <si>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</si>
  <si>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</si>
  <si>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</si>
  <si>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</si>
  <si>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</si>
  <si>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</si>
  <si>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</si>
  <si>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</si>
  <si>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</si>
  <si>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</si>
  <si>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</si>
  <si>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</si>
  <si>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</si>
  <si>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</si>
  <si>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</si>
  <si>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</si>
  <si>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</si>
  <si>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</si>
  <si>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</si>
  <si>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</si>
  <si>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</si>
  <si>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</si>
  <si>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</si>
  <si>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</si>
  <si>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</si>
  <si>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</si>
  <si>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</si>
  <si>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</si>
  <si>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</si>
  <si>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</si>
  <si>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</si>
  <si>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</si>
  <si>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</si>
  <si>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</si>
  <si>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</si>
  <si>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</si>
  <si>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</si>
  <si>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</si>
  <si>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</si>
  <si>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</si>
  <si>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</si>
  <si>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</si>
  <si>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</si>
  <si>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</si>
  <si>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</si>
  <si>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</si>
  <si>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</si>
  <si>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</si>
  <si>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</si>
  <si>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</si>
  <si>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</si>
  <si>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</si>
  <si>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</si>
  <si>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</si>
  <si>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</si>
  <si>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</si>
  <si>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</si>
  <si>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</si>
  <si>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</si>
  <si>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</si>
  <si>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</si>
  <si>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</si>
  <si>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</si>
  <si>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</si>
  <si>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</si>
  <si>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</si>
  <si>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</si>
  <si>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</si>
  <si>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</si>
  <si>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</si>
  <si>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</si>
  <si>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</si>
  <si>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</si>
  <si>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</si>
  <si>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</si>
  <si>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</si>
  <si>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</si>
  <si>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</si>
  <si>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</si>
  <si>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</si>
  <si>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</si>
  <si>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</si>
  <si>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</si>
  <si>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</si>
  <si>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</si>
  <si>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</si>
  <si>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</si>
  <si>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</si>
  <si>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</si>
  <si>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</si>
  <si>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</si>
  <si>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</si>
  <si>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</si>
  <si>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</si>
  <si>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</si>
  <si>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</si>
  <si>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</si>
  <si>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</si>
  <si>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</si>
  <si>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</si>
  <si>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</si>
  <si>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</si>
  <si>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</si>
  <si>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</si>
  <si>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</si>
  <si>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</si>
  <si>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</si>
  <si>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</si>
  <si>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</si>
  <si>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</si>
  <si>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</si>
  <si>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</si>
  <si>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</si>
  <si>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</si>
  <si>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</si>
  <si>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</si>
  <si>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</si>
  <si>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</si>
  <si>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</si>
  <si>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</si>
  <si>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</si>
  <si>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</si>
  <si>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</si>
  <si>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</si>
  <si>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</si>
  <si>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</si>
  <si>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</si>
  <si>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</si>
  <si>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</si>
  <si>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</si>
  <si>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</si>
  <si>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</si>
  <si>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</si>
  <si>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</si>
  <si>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</si>
  <si>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</si>
  <si>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</si>
  <si>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</si>
  <si>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</si>
  <si>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</si>
  <si>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</si>
  <si>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</si>
  <si>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</si>
  <si>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</si>
  <si>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</si>
  <si>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</si>
  <si>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</si>
  <si>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</si>
  <si>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</si>
  <si>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</si>
  <si>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</si>
  <si>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</si>
  <si>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</si>
  <si>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</si>
  <si>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</si>
  <si>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</si>
  <si>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</si>
  <si>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</si>
  <si>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</si>
  <si>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</si>
  <si>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</si>
  <si>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</si>
  <si>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</si>
  <si>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</si>
  <si>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</si>
  <si>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</si>
  <si>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</si>
  <si>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</si>
  <si>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</si>
  <si>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</si>
  <si>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</si>
  <si>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</si>
  <si>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</si>
  <si>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</si>
  <si>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</si>
  <si>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</si>
  <si>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</si>
  <si>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</si>
  <si>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</si>
  <si>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</si>
  <si>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</si>
  <si>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</si>
  <si>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</si>
  <si>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</si>
  <si>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</si>
  <si>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</si>
  <si>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</si>
  <si>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</si>
  <si>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</si>
  <si>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</si>
  <si>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</si>
  <si>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</si>
  <si>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</si>
  <si>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</si>
  <si>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</si>
  <si>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</si>
  <si>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</si>
  <si>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</si>
  <si>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</si>
  <si>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</si>
  <si>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</si>
  <si>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</si>
  <si>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</si>
  <si>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</si>
  <si>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</si>
  <si>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</si>
  <si>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</si>
  <si>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</si>
  <si>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</si>
  <si>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</si>
  <si>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</si>
  <si>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</si>
  <si>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</si>
  <si>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</si>
  <si>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</si>
  <si>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</si>
  <si>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</si>
  <si>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</si>
  <si>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</si>
  <si>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</si>
  <si>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</si>
  <si>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</si>
  <si>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</si>
  <si>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</si>
  <si>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</si>
  <si>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</si>
  <si>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</si>
  <si>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</si>
  <si>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</si>
  <si>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</si>
  <si>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</si>
  <si>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</si>
  <si>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</si>
  <si>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</si>
  <si>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</si>
  <si>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</si>
  <si>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</si>
  <si>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</si>
  <si>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</si>
  <si>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</si>
  <si>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</si>
  <si>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</si>
  <si>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</si>
  <si>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</si>
  <si>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</si>
  <si>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</si>
  <si>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</si>
  <si>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</si>
  <si>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</si>
  <si>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</si>
  <si>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</si>
  <si>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</si>
  <si>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</si>
  <si>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</si>
  <si>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</si>
  <si>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</si>
  <si>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</si>
  <si>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</si>
  <si>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</si>
  <si>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</si>
  <si>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</si>
  <si>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</si>
  <si>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</si>
  <si>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</si>
  <si>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</si>
  <si>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</si>
  <si>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</si>
  <si>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</si>
  <si>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</si>
  <si>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</si>
  <si>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</si>
  <si>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</si>
  <si>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</si>
  <si>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</si>
  <si>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</si>
  <si>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</si>
  <si>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</si>
  <si>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</si>
  <si>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</si>
  <si>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</si>
  <si>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</si>
  <si>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</si>
  <si>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</si>
  <si>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</si>
  <si>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</si>
  <si>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</si>
  <si>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</si>
  <si>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</si>
  <si>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</si>
  <si>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</si>
  <si>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</si>
  <si>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</si>
  <si>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</si>
  <si>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</si>
  <si>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</si>
  <si>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</si>
  <si>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</si>
  <si>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</si>
  <si>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</si>
  <si>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</si>
  <si>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</si>
  <si>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</si>
  <si>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</si>
  <si>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</si>
  <si>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</si>
  <si>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</si>
  <si>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</si>
  <si>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</si>
  <si>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</si>
  <si>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</si>
  <si>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</si>
  <si>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</si>
  <si>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</si>
  <si>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</si>
  <si>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</si>
  <si>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</si>
  <si>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</si>
  <si>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</si>
  <si>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</si>
  <si>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</si>
  <si>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</si>
  <si>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</si>
  <si>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</si>
  <si>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</si>
  <si>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</si>
  <si>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</si>
  <si>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</si>
  <si>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</si>
  <si>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</si>
  <si>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</si>
  <si>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</si>
  <si>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</si>
  <si>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</si>
  <si>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</si>
  <si>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</si>
  <si>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</si>
  <si>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</si>
  <si>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</si>
  <si>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</si>
  <si>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</si>
  <si>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</si>
  <si>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</si>
  <si>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</si>
  <si>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</si>
  <si>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</si>
  <si>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</si>
  <si>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</si>
  <si>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</si>
  <si>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</si>
  <si>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</si>
  <si>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</si>
  <si>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</si>
  <si>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</si>
  <si>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</si>
  <si>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</si>
  <si>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</si>
  <si>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</si>
  <si>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</si>
  <si>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</si>
  <si>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</si>
  <si>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</si>
  <si>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</si>
  <si>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</si>
  <si>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</si>
  <si>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</si>
  <si>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</si>
  <si>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</si>
  <si>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</si>
  <si>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</si>
  <si>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</si>
  <si>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</si>
  <si>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</si>
  <si>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</si>
  <si>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</si>
  <si>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</si>
  <si>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</si>
  <si>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</si>
  <si>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</si>
  <si>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</si>
  <si>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</si>
  <si>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</si>
  <si>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</si>
  <si>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</si>
  <si>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</si>
  <si>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</si>
  <si>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</si>
  <si>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</si>
  <si>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</si>
  <si>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</si>
  <si>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</si>
  <si>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</si>
  <si>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</si>
  <si>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</si>
  <si>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</si>
  <si>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</si>
  <si>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</si>
  <si>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</si>
  <si>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</si>
  <si>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</si>
  <si>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</si>
  <si>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</si>
  <si>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</si>
  <si>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</si>
  <si>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</si>
  <si>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</si>
  <si>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</si>
  <si>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</si>
  <si>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</si>
  <si>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</si>
  <si>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</si>
  <si>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</si>
  <si>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</si>
  <si>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</si>
  <si>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</si>
  <si>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</si>
  <si>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</si>
  <si>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</si>
  <si>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</si>
  <si>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</si>
  <si>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</si>
  <si>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</si>
  <si>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</si>
  <si>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</si>
  <si>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</si>
  <si>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</si>
  <si>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</si>
  <si>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</si>
  <si>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</si>
  <si>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</si>
  <si>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</si>
  <si>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</si>
  <si>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</si>
  <si>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</si>
  <si>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</si>
  <si>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</si>
  <si>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</si>
  <si>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</si>
  <si>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</si>
  <si>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</si>
  <si>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</si>
  <si>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</si>
  <si>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</si>
  <si>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</si>
  <si>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</si>
  <si>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</si>
  <si>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</si>
  <si>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</si>
  <si>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</si>
  <si>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</si>
  <si>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</si>
  <si>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</si>
  <si>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</si>
  <si>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</si>
  <si>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</si>
  <si>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</si>
  <si>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</si>
  <si>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</si>
  <si>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</si>
  <si>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</si>
  <si>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</si>
  <si>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</si>
  <si>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</si>
  <si>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</si>
  <si>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</si>
  <si>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</si>
  <si>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</si>
  <si>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</si>
  <si>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</si>
  <si>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</si>
  <si>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</si>
  <si>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</si>
  <si>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</si>
  <si>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</si>
  <si>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</si>
  <si>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</si>
  <si>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</si>
  <si>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</si>
  <si>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</si>
  <si>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</si>
  <si>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</si>
  <si>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</si>
  <si>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</si>
  <si>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</si>
  <si>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</si>
  <si>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</si>
  <si>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</si>
  <si>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</si>
  <si>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</si>
  <si>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</si>
  <si>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</si>
  <si>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</si>
  <si>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</si>
  <si>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</si>
  <si>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</si>
  <si>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</si>
  <si>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</si>
  <si>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</si>
  <si>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</si>
  <si>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</si>
  <si>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</si>
  <si>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</si>
  <si>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</si>
  <si>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</si>
  <si>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</si>
  <si>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</si>
  <si>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</si>
  <si>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</si>
  <si>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</si>
  <si>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</si>
  <si>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</si>
  <si>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</si>
  <si>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</si>
  <si>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</si>
  <si>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</si>
  <si>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</si>
  <si>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</si>
  <si>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</si>
  <si>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</si>
  <si>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</si>
  <si>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</si>
  <si>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</si>
  <si>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</si>
  <si>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</si>
  <si>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</si>
  <si>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</si>
  <si>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</si>
  <si>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</si>
  <si>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</si>
  <si>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</si>
  <si>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</si>
  <si>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</si>
  <si>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</si>
  <si>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</si>
  <si>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</si>
  <si>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</si>
  <si>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</si>
  <si>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</si>
  <si>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</si>
  <si>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</si>
  <si>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</si>
  <si>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</si>
  <si>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</si>
  <si>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</si>
  <si>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</si>
  <si>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</si>
  <si>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</si>
  <si>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</si>
  <si>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</si>
  <si>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</si>
  <si>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</si>
  <si>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</si>
  <si>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</si>
  <si>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</si>
  <si>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</si>
  <si>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</si>
  <si>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</si>
  <si>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</si>
  <si>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</si>
  <si>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</si>
  <si>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</si>
  <si>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</si>
  <si>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</si>
  <si>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</si>
  <si>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</si>
  <si>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</si>
  <si>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</si>
  <si>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</si>
  <si>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</si>
  <si>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</si>
  <si>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</si>
  <si>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</si>
  <si>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</si>
  <si>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</si>
  <si>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</si>
  <si>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</si>
  <si>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</si>
  <si>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</si>
  <si>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</si>
  <si>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</si>
  <si>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</si>
  <si>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</si>
  <si>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</si>
  <si>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</si>
  <si>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</si>
  <si>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</si>
  <si>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</si>
  <si>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</si>
  <si>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</si>
  <si>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</si>
  <si>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</si>
  <si>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</si>
  <si>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</si>
  <si>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</si>
  <si>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</si>
  <si>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</si>
  <si>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</si>
  <si>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</si>
  <si>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</si>
  <si>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</si>
  <si>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</si>
  <si>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</si>
  <si>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</si>
  <si>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</si>
  <si>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</si>
  <si>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</si>
  <si>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</si>
  <si>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</si>
  <si>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</si>
  <si>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</si>
  <si>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</si>
  <si>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</si>
  <si>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</si>
  <si>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</si>
  <si>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</si>
  <si>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</si>
  <si>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</si>
  <si>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</si>
  <si>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</si>
  <si>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</si>
  <si>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</si>
  <si>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</si>
  <si>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</si>
  <si>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</si>
  <si>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</si>
  <si>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</si>
  <si>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</si>
  <si>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</si>
  <si>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</si>
  <si>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</si>
  <si>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</si>
  <si>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</si>
  <si>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</si>
  <si>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</si>
  <si>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</si>
  <si>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</si>
  <si>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</si>
  <si>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</si>
  <si>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</si>
  <si>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</si>
  <si>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</si>
  <si>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</si>
  <si>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</si>
  <si>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</si>
  <si>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</si>
  <si>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</si>
  <si>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</si>
  <si>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</si>
  <si>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</si>
  <si>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</si>
  <si>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</si>
  <si>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</si>
  <si>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</si>
  <si>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</si>
  <si>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</si>
  <si>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</si>
  <si>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</si>
  <si>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</si>
  <si>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</si>
  <si>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</si>
  <si>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</si>
  <si>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</si>
  <si>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</si>
  <si>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</si>
  <si>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</si>
  <si>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</si>
  <si>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</si>
  <si>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</si>
  <si>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</si>
  <si>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</si>
  <si>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</si>
  <si>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</si>
  <si>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</si>
  <si>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</si>
  <si>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</si>
  <si>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</si>
  <si>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</si>
  <si>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</si>
  <si>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</si>
  <si>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</si>
  <si>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</si>
  <si>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</si>
  <si>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</si>
  <si>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</si>
  <si>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</si>
  <si>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</si>
  <si>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</si>
  <si>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</si>
  <si>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</si>
  <si>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</si>
  <si>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</si>
  <si>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</si>
  <si>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</si>
  <si>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</si>
  <si>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</si>
  <si>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</si>
  <si>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</si>
  <si>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</si>
  <si>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</si>
  <si>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</si>
  <si>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</si>
  <si>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</si>
  <si>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</si>
  <si>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</si>
  <si>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</si>
  <si>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</si>
  <si>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</si>
  <si>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</si>
  <si>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</si>
  <si>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</si>
  <si>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</si>
  <si>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</si>
  <si>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</si>
  <si>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</si>
  <si>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</si>
  <si>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</si>
  <si>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</si>
  <si>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</si>
  <si>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</si>
  <si>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</si>
  <si>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</si>
  <si>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</si>
  <si>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</si>
  <si>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</si>
  <si>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</si>
  <si>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</si>
  <si>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</si>
  <si>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</si>
  <si>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</si>
  <si>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</si>
  <si>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</si>
  <si>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</si>
  <si>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</si>
  <si>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</si>
  <si>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</si>
  <si>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</si>
  <si>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</si>
  <si>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</si>
  <si>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</si>
  <si>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</si>
  <si>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</si>
  <si>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</si>
  <si>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</si>
  <si>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</si>
  <si>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</si>
  <si>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</si>
  <si>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</si>
  <si>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</si>
  <si>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</si>
  <si>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</si>
  <si>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</si>
  <si>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</si>
  <si>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</si>
  <si>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</si>
  <si>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</si>
  <si>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</si>
  <si>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</si>
  <si>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</si>
  <si>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</si>
  <si>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</si>
  <si>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</si>
  <si>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</si>
  <si>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</si>
  <si>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</si>
  <si>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</si>
  <si>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</si>
  <si>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</si>
  <si>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</si>
  <si>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</si>
  <si>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</si>
  <si>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</si>
  <si>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</si>
  <si>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</si>
  <si>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</si>
  <si>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</si>
  <si>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</si>
  <si>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</si>
  <si>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</si>
  <si>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</si>
  <si>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</si>
  <si>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</si>
  <si>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</si>
  <si>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</si>
  <si>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</si>
  <si>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</si>
  <si>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</si>
  <si>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</si>
  <si>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</si>
  <si>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</si>
  <si>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</si>
  <si>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</si>
  <si>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</si>
  <si>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</si>
  <si>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</si>
  <si>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</si>
  <si>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</si>
  <si>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</si>
  <si>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</si>
  <si>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</si>
  <si>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</si>
  <si>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</si>
  <si>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</si>
  <si>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</si>
  <si>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</si>
  <si>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</si>
  <si>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</si>
  <si>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</si>
  <si>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</si>
  <si>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</si>
  <si>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</si>
  <si>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</si>
  <si>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</si>
  <si>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</si>
  <si>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</si>
  <si>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</si>
  <si>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</si>
  <si>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</si>
  <si>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</si>
  <si>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</si>
  <si>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</si>
  <si>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</si>
  <si>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</si>
  <si>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</si>
  <si>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</si>
  <si>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</si>
  <si>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</si>
  <si>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</si>
  <si>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</si>
  <si>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</si>
  <si>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</si>
  <si>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</si>
  <si>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</si>
  <si>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</si>
  <si>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</si>
  <si>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</si>
  <si>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</si>
  <si>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</si>
  <si>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</si>
  <si>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</si>
  <si>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</si>
  <si>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</si>
  <si>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</si>
  <si>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</si>
  <si>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</si>
  <si>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</si>
  <si>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</si>
  <si>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</si>
  <si>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</si>
  <si>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</si>
  <si>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</si>
  <si>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</si>
  <si>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</si>
  <si>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</si>
  <si>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</si>
  <si>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</si>
  <si>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</si>
  <si>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</si>
  <si>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</si>
  <si>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</si>
  <si>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</si>
  <si>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</si>
  <si>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</si>
  <si>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</si>
  <si>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</si>
  <si>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</si>
  <si>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</si>
  <si>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</si>
  <si>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</si>
  <si>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</si>
  <si>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</si>
  <si>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</si>
  <si>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</si>
  <si>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</si>
  <si>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</si>
  <si>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</si>
  <si>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</si>
  <si>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</si>
  <si>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</si>
  <si>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</si>
  <si>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</si>
  <si>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</si>
  <si>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</si>
  <si>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</si>
  <si>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</si>
  <si>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</si>
  <si>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</si>
  <si>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</si>
  <si>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</si>
  <si>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</si>
  <si>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</si>
  <si>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</si>
  <si>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</si>
  <si>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</si>
  <si>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</si>
  <si>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</si>
  <si>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</si>
  <si>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</si>
  <si>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</si>
  <si>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</si>
  <si>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</si>
  <si>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</si>
  <si>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</si>
  <si>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</si>
  <si>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</si>
  <si>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</si>
  <si>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</si>
  <si>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</si>
  <si>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</si>
  <si>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</si>
  <si>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</si>
  <si>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</si>
  <si>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</si>
  <si>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</si>
  <si>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</si>
  <si>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</si>
  <si>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</si>
  <si>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</si>
  <si>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</si>
  <si>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</si>
  <si>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</si>
  <si>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</si>
  <si>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</si>
  <si>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</si>
  <si>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</si>
  <si>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</si>
  <si>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</si>
  <si>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</si>
  <si>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</si>
  <si>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</si>
  <si>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</si>
  <si>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</si>
  <si>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</si>
  <si>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</si>
  <si>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</si>
  <si>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</si>
  <si>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</si>
  <si>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</si>
  <si>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</si>
  <si>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</si>
  <si>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</si>
  <si>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</si>
  <si>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</si>
  <si>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</si>
  <si>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</si>
  <si>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</si>
  <si>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</si>
  <si>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</si>
  <si>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</si>
  <si>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</si>
  <si>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</si>
  <si>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</si>
  <si>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</si>
  <si>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</si>
  <si>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</si>
  <si>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</si>
  <si>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</si>
  <si>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</si>
  <si>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</si>
  <si>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</si>
  <si>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</si>
  <si>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</si>
  <si>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</si>
  <si>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</si>
  <si>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</si>
  <si>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</si>
  <si>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</si>
  <si>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</si>
  <si>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</si>
  <si>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</si>
  <si>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</si>
  <si>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</si>
  <si>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</si>
  <si>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</si>
  <si>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</si>
  <si>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</si>
  <si>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</si>
  <si>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</si>
  <si>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</si>
  <si>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</si>
  <si>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</si>
  <si>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</si>
  <si>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</si>
  <si>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</si>
  <si>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</si>
  <si>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</si>
  <si>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</si>
  <si>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</si>
  <si>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</si>
  <si>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</si>
  <si>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</si>
  <si>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</si>
  <si>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</si>
  <si>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</si>
  <si>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</si>
  <si>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</si>
  <si>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</si>
  <si>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</si>
  <si>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</si>
  <si>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</si>
  <si>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</si>
  <si>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</si>
  <si>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</si>
  <si>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</si>
  <si>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</si>
  <si>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</si>
  <si>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</si>
  <si>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</si>
  <si>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</si>
  <si>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</si>
  <si>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</si>
  <si>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</si>
  <si>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</si>
  <si>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</si>
  <si>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</si>
  <si>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</si>
  <si>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</si>
  <si>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</si>
  <si>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</si>
  <si>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</si>
  <si>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</si>
  <si>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</si>
  <si>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</si>
  <si>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</si>
  <si>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</si>
  <si>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</si>
  <si>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</si>
  <si>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</si>
  <si>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</si>
  <si>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</si>
  <si>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</si>
  <si>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</si>
  <si>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</si>
  <si>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</si>
  <si>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</si>
  <si>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</si>
  <si>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</si>
  <si>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</si>
  <si>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</si>
  <si>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</si>
  <si>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</si>
  <si>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</si>
  <si>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</si>
  <si>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</si>
  <si>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</si>
  <si>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</si>
  <si>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</si>
  <si>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</si>
  <si>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</si>
  <si>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</si>
  <si>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</si>
  <si>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</si>
  <si>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</si>
  <si>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</si>
  <si>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</si>
  <si>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</si>
  <si>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</si>
  <si>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</si>
  <si>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</si>
  <si>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</si>
  <si>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</si>
  <si>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</si>
  <si>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</si>
  <si>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</si>
  <si>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</si>
  <si>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</si>
  <si>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</si>
  <si>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</si>
  <si>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</si>
  <si>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</si>
  <si>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</si>
  <si>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</si>
  <si>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</si>
  <si>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</si>
  <si>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</si>
  <si>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</si>
  <si>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</si>
  <si>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</si>
  <si>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</si>
  <si>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</si>
  <si>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</si>
  <si>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</si>
  <si>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</si>
  <si>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</si>
  <si>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</si>
  <si>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</si>
  <si>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</si>
  <si>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</si>
  <si>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</si>
  <si>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</si>
  <si>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</si>
  <si>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</si>
  <si>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</si>
  <si>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</si>
  <si>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</si>
  <si>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</si>
  <si>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</si>
  <si>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</si>
  <si>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</si>
  <si>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</si>
  <si>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</si>
  <si>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</si>
  <si>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</si>
  <si>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</si>
  <si>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</si>
  <si>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</si>
  <si>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</si>
  <si>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</si>
  <si>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</si>
  <si>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</si>
  <si>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</si>
  <si>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</si>
  <si>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</si>
  <si>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</si>
  <si>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</si>
  <si>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</si>
  <si>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</si>
  <si>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</si>
  <si>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</si>
  <si>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</si>
  <si>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</si>
  <si>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</si>
  <si>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</si>
  <si>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</si>
  <si>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</si>
  <si>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</si>
  <si>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</si>
  <si>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</si>
  <si>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</si>
  <si>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</si>
  <si>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</si>
  <si>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</si>
  <si>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</si>
  <si>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</si>
  <si>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</si>
  <si>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</si>
  <si>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</si>
  <si>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</si>
  <si>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</si>
  <si>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</si>
  <si>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</si>
  <si>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</si>
  <si>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</si>
  <si>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</si>
  <si>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</si>
  <si>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</si>
  <si>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</si>
  <si>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</si>
  <si>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</si>
  <si>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</si>
  <si>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</si>
  <si>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</si>
  <si>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</si>
  <si>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</si>
  <si>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</si>
  <si>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</si>
  <si>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</si>
  <si>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</si>
  <si>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</si>
  <si>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</si>
  <si>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</si>
  <si>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</si>
  <si>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</si>
  <si>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</si>
  <si>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</si>
  <si>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</si>
  <si>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</si>
  <si>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</si>
  <si>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</si>
  <si>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</si>
  <si>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</si>
  <si>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</si>
  <si>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</si>
  <si>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</si>
  <si>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</si>
  <si>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</si>
  <si>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</si>
  <si>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</si>
  <si>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</si>
  <si>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</si>
  <si>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</si>
  <si>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</si>
  <si>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</si>
  <si>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</si>
  <si>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</si>
  <si>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</si>
  <si>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</si>
  <si>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</si>
  <si>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</si>
  <si>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</si>
  <si>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</si>
  <si>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</si>
  <si>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</si>
  <si>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</si>
  <si>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</si>
  <si>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</si>
  <si>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</si>
  <si>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</si>
  <si>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</si>
  <si>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</si>
  <si>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</si>
  <si>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</si>
  <si>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</si>
  <si>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</si>
  <si>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</si>
  <si>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</si>
  <si>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</si>
  <si>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</si>
  <si>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</si>
  <si>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</si>
  <si>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</si>
  <si>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</si>
  <si>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</si>
  <si>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</si>
  <si>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</si>
  <si>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</si>
  <si>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</si>
  <si>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</si>
  <si>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</si>
  <si>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</si>
  <si>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</si>
  <si>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</si>
  <si>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</si>
  <si>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</si>
  <si>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</si>
  <si>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</si>
  <si>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</si>
  <si>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</si>
  <si>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</si>
  <si>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</si>
  <si>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</si>
  <si>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</si>
  <si>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</si>
  <si>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</si>
  <si>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</si>
  <si>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</si>
  <si>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</si>
  <si>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</si>
  <si>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</si>
  <si>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</si>
  <si>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</si>
  <si>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</si>
  <si>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</si>
  <si>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</si>
  <si>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</si>
  <si>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</si>
  <si>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</si>
  <si>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</si>
  <si>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</si>
  <si>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</si>
  <si>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</si>
  <si>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</si>
  <si>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</si>
  <si>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</si>
  <si>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</si>
  <si>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</si>
  <si>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</si>
  <si>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</si>
  <si>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</si>
  <si>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</si>
  <si>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</si>
  <si>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</si>
  <si>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</si>
  <si>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</si>
  <si>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</si>
  <si>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</si>
  <si>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</si>
  <si>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</si>
  <si>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</si>
  <si>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</si>
  <si>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</si>
  <si>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</si>
  <si>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</si>
  <si>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</si>
  <si>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</si>
  <si>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</si>
  <si>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</si>
  <si>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</si>
  <si>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</si>
  <si>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</si>
  <si>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</si>
  <si>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</si>
  <si>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</si>
  <si>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</si>
  <si>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</si>
  <si>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</si>
  <si>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</si>
  <si>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</si>
  <si>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</si>
  <si>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</si>
  <si>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</si>
  <si>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</si>
  <si>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</si>
  <si>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</si>
  <si>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</si>
  <si>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</si>
  <si>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</si>
  <si>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</si>
  <si>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</si>
  <si>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</si>
  <si>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</si>
  <si>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</si>
  <si>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</si>
  <si>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</si>
  <si>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</si>
  <si>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</si>
  <si>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</si>
  <si>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</si>
  <si>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</si>
  <si>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</si>
  <si>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</si>
  <si>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</si>
  <si>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</si>
  <si>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</si>
  <si>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</si>
  <si>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</si>
  <si>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</si>
  <si>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</si>
  <si>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</si>
  <si>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</si>
  <si>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</si>
  <si>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</si>
  <si>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</si>
  <si>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</si>
  <si>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</si>
  <si>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</si>
  <si>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</si>
  <si>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</si>
  <si>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</si>
  <si>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</si>
  <si>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</si>
  <si>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</si>
  <si>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</si>
  <si>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</si>
  <si>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</si>
  <si>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</si>
  <si>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</si>
  <si>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</si>
  <si>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</si>
  <si>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</si>
  <si>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</si>
  <si>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</si>
  <si>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</si>
  <si>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</si>
  <si>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</si>
  <si>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</si>
  <si>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</si>
  <si>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</si>
  <si>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</si>
  <si>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</si>
  <si>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</si>
  <si>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</si>
  <si>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</si>
  <si>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</si>
  <si>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</si>
  <si>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</si>
  <si>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</si>
  <si>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</si>
  <si>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</si>
  <si>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</si>
  <si>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</si>
  <si>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</si>
  <si>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</si>
  <si>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</si>
  <si>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</si>
  <si>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</si>
  <si>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</si>
  <si>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</si>
  <si>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</si>
  <si>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</si>
  <si>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</si>
  <si>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</si>
  <si>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</si>
  <si>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</si>
  <si>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</si>
  <si>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</si>
  <si>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</si>
  <si>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</si>
  <si>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</si>
  <si>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</si>
  <si>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</si>
  <si>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</si>
  <si>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</si>
  <si>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</si>
  <si>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</si>
  <si>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</si>
  <si>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</si>
  <si>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</si>
  <si>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</si>
  <si>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</si>
  <si>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</si>
  <si>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</si>
  <si>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</si>
  <si>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</si>
  <si>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</si>
  <si>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</si>
  <si>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</si>
  <si>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</si>
  <si>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</si>
  <si>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</si>
  <si>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</si>
  <si>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</si>
  <si>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</si>
  <si>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</si>
  <si>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</si>
  <si>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</si>
  <si>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</si>
  <si>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</si>
  <si>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</si>
  <si>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</si>
  <si>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</si>
  <si>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</si>
  <si>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</si>
  <si>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</si>
  <si>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</si>
  <si>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</si>
  <si>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</si>
  <si>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</si>
  <si>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</si>
  <si>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</si>
  <si>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</si>
  <si>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</si>
  <si>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</si>
  <si>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</si>
  <si>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</si>
  <si>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</si>
  <si>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</si>
  <si>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</si>
  <si>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</si>
  <si>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</si>
  <si>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</si>
  <si>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</si>
  <si>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</si>
  <si>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</si>
  <si>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</si>
  <si>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</si>
  <si>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</si>
  <si>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</si>
  <si>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</si>
  <si>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</si>
  <si>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</si>
  <si>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</si>
  <si>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</si>
  <si>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</si>
  <si>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</si>
  <si>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</si>
  <si>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</si>
  <si>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</si>
  <si>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</si>
  <si>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</si>
  <si>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</si>
  <si>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</si>
  <si>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</si>
  <si>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</si>
  <si>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</si>
  <si>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</si>
  <si>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</si>
  <si>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</si>
  <si>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</si>
  <si>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</si>
  <si>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</si>
  <si>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</si>
  <si>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</si>
  <si>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</si>
  <si>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</si>
  <si>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</si>
  <si>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</si>
  <si>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</si>
  <si>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</si>
  <si>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</si>
  <si>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</si>
  <si>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</si>
  <si>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</si>
  <si>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</si>
  <si>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</si>
  <si>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</si>
  <si>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</si>
  <si>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</si>
  <si>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</si>
  <si>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</si>
  <si>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</si>
  <si>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</si>
  <si>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</si>
  <si>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</si>
  <si>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</si>
  <si>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</si>
  <si>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</si>
  <si>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</si>
  <si>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</si>
  <si>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</si>
  <si>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</si>
  <si>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</si>
  <si>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</si>
  <si>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</si>
  <si>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</si>
  <si>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</si>
  <si>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</si>
  <si>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</si>
  <si>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</si>
  <si>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</si>
  <si>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</si>
  <si>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</si>
  <si>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</si>
  <si>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</si>
  <si>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</si>
  <si>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</si>
  <si>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</si>
  <si>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</si>
  <si>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</si>
  <si>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</si>
  <si>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</si>
  <si>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</si>
  <si>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</si>
  <si>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</si>
  <si>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</si>
  <si>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</si>
  <si>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</si>
  <si>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</si>
  <si>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</si>
  <si>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</si>
  <si>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</si>
  <si>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</si>
  <si>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</si>
  <si>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</si>
  <si>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</si>
  <si>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</si>
  <si>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</si>
  <si>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</si>
  <si>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</si>
  <si>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</si>
  <si>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</si>
  <si>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</si>
  <si>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</si>
  <si>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</si>
  <si>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</si>
  <si>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</si>
  <si>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</si>
  <si>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</si>
  <si>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</si>
  <si>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</si>
  <si>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</si>
  <si>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</si>
  <si>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</si>
  <si>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</si>
  <si>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</si>
  <si>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</si>
  <si>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</si>
  <si>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</si>
  <si>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</si>
  <si>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</si>
  <si>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</si>
  <si>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</si>
  <si>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</si>
  <si>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</si>
  <si>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</si>
  <si>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</si>
  <si>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</si>
  <si>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</si>
  <si>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</si>
  <si>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</si>
  <si>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</si>
  <si>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</si>
  <si>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</si>
  <si>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</si>
  <si>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</si>
  <si>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</si>
  <si>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</si>
  <si>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</si>
  <si>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</si>
  <si>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</si>
  <si>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</si>
  <si>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</si>
  <si>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</si>
  <si>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</si>
  <si>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</si>
  <si>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</si>
  <si>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</si>
  <si>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</si>
  <si>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</si>
  <si>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</si>
  <si>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</si>
  <si>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</si>
  <si>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</si>
  <si>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</si>
  <si>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</si>
  <si>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</si>
  <si>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</si>
  <si>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</si>
  <si>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</si>
  <si>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</si>
  <si>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</si>
  <si>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</si>
  <si>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</si>
  <si>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</si>
  <si>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</si>
  <si>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</si>
  <si>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</si>
  <si>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</si>
  <si>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</si>
  <si>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</si>
  <si>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</si>
  <si>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</si>
  <si>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</si>
  <si>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</si>
  <si>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</si>
  <si>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</si>
  <si>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</si>
  <si>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</si>
  <si>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</si>
  <si>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</si>
  <si>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</si>
  <si>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</si>
  <si>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</si>
  <si>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</si>
  <si>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</si>
  <si>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</si>
  <si>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</si>
  <si>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</si>
  <si>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</si>
  <si>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</si>
  <si>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</si>
  <si>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</si>
  <si>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</si>
  <si>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</si>
  <si>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</si>
  <si>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</si>
  <si>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</si>
  <si>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</si>
  <si>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</si>
  <si>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</si>
  <si>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</si>
  <si>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</si>
  <si>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</si>
  <si>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</si>
  <si>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</si>
  <si>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</si>
  <si>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</si>
  <si>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</si>
  <si>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</si>
  <si>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</si>
  <si>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</si>
  <si>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</si>
  <si>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</si>
  <si>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</si>
  <si>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</si>
  <si>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</si>
  <si>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</si>
  <si>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</si>
  <si>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</si>
  <si>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</si>
  <si>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</si>
  <si>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</si>
  <si>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</si>
  <si>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</si>
  <si>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</si>
  <si>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</si>
  <si>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</si>
  <si>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</si>
  <si>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</si>
  <si>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</si>
  <si>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</si>
  <si>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</si>
  <si>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</si>
  <si>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</si>
  <si>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</si>
  <si>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</si>
  <si>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</si>
  <si>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</si>
  <si>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</si>
  <si>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</si>
  <si>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</si>
  <si>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</si>
  <si>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</si>
  <si>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</si>
  <si>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</si>
  <si>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</si>
  <si>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</si>
  <si>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</si>
  <si>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</si>
  <si>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</si>
  <si>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</si>
  <si>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</si>
  <si>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</si>
  <si>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</si>
  <si>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</si>
  <si>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</si>
  <si>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</si>
  <si>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</si>
  <si>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</si>
  <si>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</si>
  <si>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</si>
  <si>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</si>
  <si>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</si>
  <si>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</si>
  <si>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</si>
  <si>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</si>
  <si>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</si>
  <si>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</si>
  <si>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</si>
  <si>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</si>
  <si>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</si>
  <si>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</si>
  <si>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</si>
  <si>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</si>
  <si>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</si>
  <si>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</si>
  <si>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</si>
  <si>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</si>
  <si>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</si>
  <si>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</si>
  <si>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</si>
  <si>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</si>
  <si>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</si>
  <si>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</si>
  <si>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</si>
  <si>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</si>
  <si>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</si>
  <si>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</si>
  <si>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</si>
  <si>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</si>
  <si>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</si>
  <si>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</si>
  <si>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</si>
  <si>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</si>
  <si>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</si>
  <si>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</si>
  <si>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</si>
  <si>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</si>
  <si>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</si>
  <si>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</si>
  <si>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</si>
  <si>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</si>
  <si>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</si>
  <si>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</si>
  <si>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</si>
  <si>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</si>
  <si>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</si>
  <si>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</si>
  <si>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</si>
  <si>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</si>
  <si>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</si>
  <si>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</si>
  <si>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</si>
  <si>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</si>
  <si>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</si>
  <si>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</si>
  <si>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</si>
  <si>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</si>
  <si>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</si>
  <si>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</si>
  <si>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</si>
  <si>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</si>
  <si>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</si>
  <si>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</si>
  <si>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</si>
  <si>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</si>
  <si>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</si>
  <si>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</si>
  <si>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</si>
  <si>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</si>
  <si>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</si>
  <si>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</si>
  <si>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</si>
  <si>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</si>
  <si>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</si>
  <si>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</si>
  <si>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</si>
  <si>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</si>
  <si>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</si>
  <si>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</si>
  <si>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</si>
  <si>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</si>
  <si>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</si>
  <si>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</si>
  <si>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</si>
  <si>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</si>
  <si>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</si>
  <si>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</si>
  <si>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</si>
  <si>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</si>
  <si>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</si>
  <si>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</si>
  <si>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</si>
  <si>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</si>
  <si>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</si>
  <si>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</si>
  <si>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</si>
  <si>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</si>
  <si>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</si>
  <si>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</si>
  <si>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</si>
  <si>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</si>
  <si>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</si>
  <si>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</si>
  <si>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</si>
  <si>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</si>
  <si>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</si>
  <si>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</si>
  <si>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</si>
  <si>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</si>
  <si>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</si>
  <si>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</si>
  <si>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</si>
  <si>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</si>
  <si>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</si>
  <si>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</si>
  <si>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</si>
  <si>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</si>
  <si>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</si>
  <si>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</si>
  <si>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</si>
  <si>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</si>
  <si>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</si>
  <si>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</si>
  <si>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</si>
  <si>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</si>
  <si>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</si>
  <si>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</si>
  <si>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</si>
  <si>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</si>
  <si>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</si>
  <si>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</si>
  <si>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</si>
  <si>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</si>
  <si>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</si>
  <si>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</si>
  <si>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</si>
  <si>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</si>
  <si>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</si>
  <si>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</si>
  <si>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</si>
  <si>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</si>
  <si>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</si>
  <si>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</si>
  <si>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</si>
  <si>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</si>
  <si>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</si>
  <si>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</si>
  <si>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</si>
  <si>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</si>
  <si>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</si>
  <si>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</si>
  <si>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</si>
  <si>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</si>
  <si>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</si>
  <si>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</si>
  <si>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</si>
  <si>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</si>
  <si>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</si>
  <si>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</si>
  <si>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</si>
  <si>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</si>
  <si>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</si>
  <si>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</si>
  <si>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</si>
  <si>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</si>
  <si>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</si>
  <si>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</si>
  <si>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</si>
  <si>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</si>
  <si>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</si>
  <si>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</si>
  <si>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</si>
  <si>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</si>
  <si>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</si>
  <si>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</si>
  <si>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</si>
  <si>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</si>
  <si>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</si>
  <si>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</si>
  <si>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</si>
  <si>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</si>
  <si>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</si>
  <si>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</si>
  <si>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</si>
  <si>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</si>
  <si>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</si>
  <si>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</si>
  <si>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</si>
  <si>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</si>
  <si>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</si>
  <si>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</si>
  <si>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</si>
  <si>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</si>
  <si>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</si>
  <si>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</si>
  <si>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</si>
  <si>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</si>
  <si>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</si>
  <si>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</si>
  <si>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</si>
  <si>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</si>
  <si>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</si>
  <si>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</si>
  <si>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</si>
  <si>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</si>
  <si>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</si>
  <si>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</si>
  <si>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</si>
  <si>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</si>
  <si>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</si>
  <si>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</si>
  <si>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</si>
  <si>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</si>
  <si>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</si>
  <si>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</si>
  <si>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</si>
  <si>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</si>
  <si>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</si>
  <si>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</si>
  <si>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</si>
  <si>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</si>
  <si>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</si>
  <si>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</si>
  <si>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</si>
  <si>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</si>
  <si>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</si>
  <si>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</si>
  <si>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</si>
  <si>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</si>
  <si>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</si>
  <si>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</si>
  <si>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</si>
  <si>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</si>
  <si>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</si>
  <si>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</si>
  <si>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</si>
  <si>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</si>
  <si>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</si>
  <si>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</si>
  <si>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</si>
  <si>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</si>
  <si>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</si>
  <si>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</si>
  <si>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</si>
  <si>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</si>
  <si>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</si>
  <si>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</si>
  <si>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</si>
  <si>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</si>
  <si>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</si>
  <si>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</si>
  <si>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</si>
  <si>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</si>
  <si>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</si>
  <si>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</si>
  <si>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</si>
  <si>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</si>
  <si>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</si>
  <si>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</si>
  <si>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</si>
  <si>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</si>
  <si>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</si>
  <si>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</si>
  <si>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</si>
  <si>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</si>
  <si>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</si>
  <si>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</si>
  <si>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</si>
  <si>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</si>
  <si>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</si>
  <si>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</si>
  <si>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</si>
  <si>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</si>
  <si>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</si>
  <si>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</si>
  <si>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</si>
  <si>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</si>
  <si>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</si>
  <si>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</si>
  <si>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</si>
  <si>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</si>
  <si>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</si>
  <si>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</si>
  <si>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</si>
  <si>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</si>
  <si>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</si>
  <si>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</si>
  <si>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</si>
  <si>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</si>
  <si>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</si>
  <si>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</si>
  <si>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</si>
  <si>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</si>
  <si>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</si>
  <si>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</si>
  <si>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</si>
  <si>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</si>
  <si>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</si>
  <si>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</si>
  <si>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</si>
  <si>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</si>
  <si>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</si>
  <si>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</si>
  <si>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</si>
  <si>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</si>
  <si>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</si>
  <si>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</si>
  <si>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</si>
  <si>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</si>
  <si>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</si>
  <si>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</si>
  <si>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</si>
  <si>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</si>
  <si>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</si>
  <si>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</si>
  <si>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</si>
  <si>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</si>
  <si>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</si>
  <si>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</si>
  <si>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</si>
  <si>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</si>
  <si>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</si>
  <si>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</si>
  <si>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</si>
  <si>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</si>
  <si>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</si>
  <si>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</si>
  <si>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</si>
  <si>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</si>
  <si>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</si>
  <si>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</si>
  <si>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</si>
  <si>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</si>
  <si>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</si>
  <si>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</si>
  <si>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</si>
  <si>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</si>
  <si>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</si>
  <si>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</si>
  <si>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</si>
  <si>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</si>
  <si>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</si>
  <si>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</si>
  <si>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</si>
  <si>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</si>
  <si>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</si>
  <si>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</si>
  <si>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</si>
  <si>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</si>
  <si>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</si>
  <si>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</si>
  <si>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</si>
  <si>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</si>
  <si>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</si>
  <si>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</si>
  <si>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</si>
  <si>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</si>
  <si>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</si>
  <si>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</si>
  <si>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</si>
  <si>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</si>
  <si>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</si>
  <si>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</si>
  <si>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</si>
  <si>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</si>
  <si>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</si>
  <si>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</si>
  <si>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</si>
  <si>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</si>
  <si>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</si>
  <si>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</si>
  <si>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</si>
  <si>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</si>
  <si>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</si>
  <si>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</si>
  <si>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</si>
  <si>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</si>
  <si>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</si>
  <si>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</si>
  <si>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</si>
  <si>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</si>
  <si>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</si>
  <si>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</si>
  <si>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</si>
  <si>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</si>
  <si>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</si>
  <si>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</si>
  <si>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</si>
  <si>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</si>
  <si>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</si>
  <si>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</si>
  <si>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</si>
  <si>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</si>
  <si>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</si>
  <si>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</si>
  <si>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</si>
  <si>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</si>
  <si>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</si>
  <si>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</si>
  <si>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</si>
  <si>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</si>
  <si>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</si>
  <si>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</si>
  <si>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</si>
  <si>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</si>
  <si>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</si>
  <si>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</si>
  <si>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</si>
  <si>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</si>
  <si>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</si>
  <si>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</si>
  <si>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</si>
  <si>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</si>
  <si>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</si>
  <si>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</si>
  <si>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</si>
  <si>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</si>
  <si>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</si>
  <si>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</si>
  <si>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</si>
  <si>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</si>
  <si>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</si>
  <si>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</si>
  <si>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</si>
  <si>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</si>
  <si>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</si>
  <si>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</si>
  <si>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</si>
  <si>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</si>
  <si>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</si>
  <si>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</si>
  <si>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</si>
  <si>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</si>
  <si>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</si>
  <si>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</si>
  <si>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</si>
  <si>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</si>
  <si>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</si>
  <si>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</si>
  <si>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</si>
  <si>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</si>
  <si>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</si>
  <si>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</si>
  <si>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</si>
  <si>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</si>
  <si>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</si>
  <si>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</si>
  <si>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</si>
  <si>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</si>
  <si>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</si>
  <si>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</si>
  <si>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</si>
  <si>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</si>
  <si>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</si>
  <si>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</si>
  <si>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</si>
  <si>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</si>
  <si>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</si>
  <si>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</si>
  <si>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</si>
  <si>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</si>
  <si>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</si>
  <si>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</si>
  <si>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</si>
  <si>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</si>
  <si>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</si>
  <si>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</si>
  <si>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</si>
  <si>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</si>
  <si>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</si>
  <si>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</si>
  <si>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</si>
  <si>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</si>
  <si>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</si>
  <si>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</si>
  <si>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</si>
  <si>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</si>
  <si>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</si>
  <si>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</si>
  <si>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</si>
  <si>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</si>
  <si>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</si>
  <si>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</si>
  <si>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</si>
  <si>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</si>
  <si>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</si>
  <si>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</si>
  <si>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</si>
  <si>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</si>
  <si>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</si>
  <si>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</si>
  <si>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</si>
  <si>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</si>
  <si>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</si>
  <si>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</si>
  <si>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</si>
  <si>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</si>
  <si>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</si>
  <si>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</si>
  <si>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</si>
  <si>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</si>
  <si>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</si>
  <si>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</si>
  <si>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</si>
  <si>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</si>
  <si>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</si>
  <si>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</si>
  <si>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</si>
  <si>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</si>
  <si>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</si>
  <si>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</si>
  <si>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</si>
  <si>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</si>
  <si>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</si>
  <si>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</si>
  <si>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</si>
  <si>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</si>
  <si>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</si>
  <si>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</si>
  <si>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</si>
  <si>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</si>
  <si>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</si>
  <si>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</si>
  <si>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</si>
  <si>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</si>
  <si>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</si>
  <si>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</si>
  <si>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</si>
  <si>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</si>
  <si>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</si>
  <si>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</si>
  <si>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</si>
  <si>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</si>
  <si>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</si>
  <si>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</si>
  <si>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</si>
  <si>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</si>
  <si>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</si>
  <si>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</si>
  <si>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</si>
  <si>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</si>
  <si>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</si>
  <si>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</si>
  <si>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</si>
  <si>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</si>
  <si>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</si>
  <si>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</si>
  <si>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</si>
  <si>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</si>
  <si>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</si>
  <si>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</si>
  <si>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</si>
  <si>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</si>
  <si>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</si>
  <si>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</si>
  <si>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</si>
  <si>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</si>
  <si>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</si>
  <si>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</si>
  <si>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</si>
  <si>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</si>
  <si>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</si>
  <si>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</si>
  <si>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</si>
  <si>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</si>
  <si>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</si>
  <si>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</si>
  <si>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</si>
  <si>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</si>
  <si>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</si>
  <si>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</si>
  <si>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</si>
  <si>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</si>
  <si>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</si>
  <si>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</si>
  <si>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</si>
  <si>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</si>
  <si>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</si>
  <si>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</si>
  <si>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</si>
  <si>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</si>
  <si>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</si>
  <si>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</si>
  <si>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</si>
  <si>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</si>
  <si>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</si>
  <si>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</si>
  <si>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</si>
  <si>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</si>
  <si>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</si>
  <si>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</si>
  <si>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</si>
  <si>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</si>
  <si>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</si>
  <si>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</si>
  <si>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</si>
  <si>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</si>
  <si>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</si>
  <si>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</si>
  <si>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</si>
  <si>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</si>
  <si>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</si>
  <si>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</si>
  <si>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</si>
  <si>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</si>
  <si>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</si>
  <si>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</si>
  <si>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</si>
  <si>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</si>
  <si>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</si>
  <si>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</si>
  <si>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</si>
  <si>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</si>
  <si>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</si>
  <si>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</si>
  <si>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</si>
  <si>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</si>
  <si>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</si>
  <si>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</si>
  <si>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</si>
  <si>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</si>
  <si>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</si>
  <si>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</si>
  <si>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</si>
  <si>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</si>
  <si>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</si>
  <si>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</si>
  <si>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</si>
  <si>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</si>
  <si>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</si>
  <si>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</si>
  <si>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</si>
  <si>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</si>
  <si>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</si>
  <si>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</si>
  <si>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</si>
  <si>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</si>
  <si>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</si>
  <si>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</si>
  <si>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</si>
  <si>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</si>
  <si>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</si>
  <si>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</si>
  <si>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</si>
  <si>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</si>
  <si>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</si>
  <si>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</si>
  <si>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</si>
  <si>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</si>
  <si>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</si>
  <si>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</si>
  <si>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</si>
  <si>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</si>
  <si>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</si>
  <si>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</si>
  <si>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</si>
  <si>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</si>
  <si>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</si>
  <si>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</si>
  <si>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</si>
  <si>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</si>
  <si>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</si>
  <si>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</si>
  <si>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</si>
  <si>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</si>
  <si>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</si>
  <si>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</si>
  <si>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</si>
  <si>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</si>
  <si>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</si>
  <si>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</si>
  <si>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</si>
  <si>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</si>
  <si>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</si>
  <si>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</si>
  <si>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</si>
  <si>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</si>
  <si>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</si>
  <si>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</si>
  <si>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</si>
  <si>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</si>
  <si>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</si>
  <si>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</si>
  <si>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</si>
  <si>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</si>
  <si>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</si>
  <si>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</si>
  <si>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</si>
  <si>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</si>
  <si>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</si>
  <si>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</si>
  <si>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</si>
  <si>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</si>
  <si>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</si>
  <si>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</si>
  <si>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</si>
  <si>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</si>
  <si>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</si>
  <si>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</si>
  <si>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</si>
  <si>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</si>
  <si>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</si>
  <si>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</si>
  <si>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</si>
  <si>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</si>
  <si>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</si>
  <si>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</si>
  <si>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</si>
  <si>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</si>
  <si>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</si>
  <si>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</si>
  <si>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</si>
  <si>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</si>
  <si>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</si>
  <si>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</si>
  <si>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</si>
  <si>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</si>
  <si>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</si>
  <si>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</si>
  <si>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</si>
  <si>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</si>
  <si>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</si>
  <si>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</si>
  <si>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</si>
  <si>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</si>
  <si>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</si>
  <si>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</si>
  <si>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</si>
  <si>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</si>
  <si>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</si>
  <si>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</si>
  <si>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</si>
  <si>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</si>
  <si>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</si>
  <si>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</si>
  <si>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</si>
  <si>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</si>
  <si>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</si>
  <si>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</si>
  <si>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</si>
  <si>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</si>
  <si>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</si>
  <si>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</si>
  <si>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</si>
  <si>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</si>
  <si>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</si>
  <si>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</si>
  <si>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</si>
  <si>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</si>
  <si>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</si>
  <si>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</si>
  <si>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</si>
  <si>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</si>
  <si>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</si>
  <si>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</si>
  <si>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</si>
  <si>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</si>
  <si>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</si>
  <si>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</si>
  <si>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</si>
  <si>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</si>
  <si>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</si>
  <si>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</si>
  <si>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</si>
  <si>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</si>
  <si>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</si>
  <si>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</si>
  <si>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</si>
  <si>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</si>
  <si>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</si>
  <si>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</si>
  <si>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</si>
  <si>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</si>
  <si>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</si>
  <si>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</si>
  <si>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</si>
  <si>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</si>
  <si>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</si>
  <si>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</si>
  <si>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</si>
  <si>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</si>
  <si>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</si>
  <si>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</si>
  <si>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</si>
  <si>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</si>
  <si>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</si>
  <si>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</si>
  <si>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</si>
  <si>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</si>
  <si>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</si>
  <si>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</si>
  <si>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</si>
  <si>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</si>
  <si>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</si>
  <si>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</si>
  <si>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</si>
  <si>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</si>
  <si>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</si>
  <si>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</si>
  <si>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</si>
  <si>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</si>
  <si>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</si>
  <si>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</si>
  <si>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</si>
  <si>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</si>
  <si>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</si>
  <si>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</si>
  <si>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</si>
  <si>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</si>
  <si>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</si>
  <si>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</si>
  <si>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</si>
  <si>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</si>
  <si>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</si>
  <si>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</si>
  <si>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</si>
  <si>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</si>
  <si>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</si>
  <si>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</si>
  <si>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</si>
  <si>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</si>
  <si>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</si>
  <si>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</si>
  <si>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</si>
  <si>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</si>
  <si>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</si>
  <si>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</si>
  <si>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</si>
  <si>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</si>
  <si>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</si>
  <si>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</si>
  <si>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</si>
  <si>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</si>
  <si>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</si>
  <si>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</si>
  <si>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</si>
  <si>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</si>
  <si>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</si>
  <si>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</si>
  <si>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</si>
  <si>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</si>
  <si>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</si>
  <si>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</si>
  <si>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</si>
  <si>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</si>
  <si>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</si>
  <si>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</si>
  <si>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</si>
  <si>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</si>
  <si>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</si>
  <si>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</si>
  <si>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</si>
  <si>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</si>
  <si>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</si>
  <si>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</si>
  <si>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</si>
  <si>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</si>
  <si>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</si>
  <si>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</si>
  <si>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</si>
  <si>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</si>
  <si>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</si>
  <si>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</si>
  <si>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</si>
  <si>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</si>
  <si>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</si>
  <si>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</si>
  <si>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</si>
  <si>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</si>
  <si>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</si>
  <si>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</si>
  <si>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</si>
  <si>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</si>
  <si>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</si>
  <si>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</si>
  <si>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</si>
  <si>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</si>
  <si>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</si>
  <si>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</si>
  <si>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</si>
  <si>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</si>
  <si>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</si>
  <si>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</si>
  <si>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</si>
  <si>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</si>
  <si>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</si>
  <si>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</si>
  <si>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</si>
  <si>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</si>
  <si>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</si>
  <si>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</si>
  <si>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</si>
  <si>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</si>
  <si>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</si>
  <si>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</si>
  <si>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</si>
  <si>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</si>
  <si>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</si>
  <si>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</si>
  <si>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</si>
  <si>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</si>
  <si>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</si>
  <si>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</si>
  <si>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</si>
  <si>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</si>
  <si>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</si>
  <si>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</si>
  <si>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</si>
  <si>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</si>
  <si>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</si>
  <si>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</si>
  <si>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</si>
  <si>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</si>
  <si>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</si>
  <si>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</si>
  <si>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</si>
  <si>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</si>
  <si>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</si>
  <si>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</si>
  <si>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</si>
  <si>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</si>
  <si>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</si>
  <si>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</si>
  <si>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</si>
  <si>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</si>
  <si>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</si>
  <si>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</si>
  <si>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</si>
  <si>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</si>
  <si>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</si>
  <si>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</si>
  <si>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</si>
  <si>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</si>
  <si>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</si>
  <si>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</si>
  <si>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</si>
  <si>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</si>
  <si>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</si>
  <si>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</si>
  <si>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</si>
  <si>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</si>
  <si>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</si>
  <si>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</si>
  <si>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</si>
  <si>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</si>
  <si>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</si>
  <si>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</si>
  <si>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</si>
  <si>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</si>
  <si>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</si>
  <si>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</si>
  <si>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</si>
  <si>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</si>
  <si>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</si>
  <si>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</si>
  <si>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</si>
  <si>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</si>
  <si>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</si>
  <si>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</si>
  <si>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</si>
  <si>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</si>
  <si>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</si>
  <si>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</si>
  <si>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</si>
  <si>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</si>
  <si>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</si>
  <si>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</si>
  <si>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</si>
  <si>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</si>
  <si>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</si>
  <si>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</si>
  <si>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</si>
  <si>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</si>
  <si>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</si>
  <si>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</si>
  <si>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</si>
  <si>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</si>
  <si>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</si>
  <si>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</si>
  <si>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</si>
  <si>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</si>
  <si>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</si>
  <si>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</si>
  <si>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</si>
  <si>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</si>
  <si>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</si>
  <si>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</si>
  <si>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</si>
  <si>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</si>
  <si>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</si>
  <si>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</si>
  <si>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</si>
  <si>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</si>
  <si>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</si>
  <si>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</si>
  <si>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</si>
  <si>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</si>
  <si>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</si>
  <si>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</si>
  <si>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</si>
  <si>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</si>
  <si>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</si>
  <si>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</si>
  <si>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</si>
  <si>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</si>
  <si>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</si>
  <si>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</si>
  <si>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</si>
  <si>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</si>
  <si>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</si>
  <si>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</si>
  <si>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</si>
  <si>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</si>
  <si>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</si>
  <si>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</si>
  <si>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</si>
  <si>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</si>
  <si>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</si>
  <si>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</si>
  <si>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</si>
  <si>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</si>
  <si>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</si>
  <si>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</si>
  <si>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</si>
  <si>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</si>
  <si>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</si>
  <si>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</si>
  <si>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</si>
  <si>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</si>
  <si>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</si>
  <si>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</si>
  <si>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</si>
  <si>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</si>
  <si>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</si>
  <si>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</si>
  <si>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</si>
  <si>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</si>
  <si>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</si>
  <si>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</si>
  <si>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</si>
  <si>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</si>
  <si>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</si>
  <si>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</si>
  <si>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</si>
  <si>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</si>
  <si>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</si>
  <si>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</si>
  <si>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</si>
  <si>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</si>
  <si>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</si>
  <si>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</si>
  <si>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</si>
  <si>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</si>
  <si>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</si>
  <si>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</si>
  <si>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</si>
  <si>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</si>
  <si>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</si>
  <si>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</si>
  <si>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</si>
  <si>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</si>
  <si>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</si>
  <si>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</si>
  <si>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</si>
  <si>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</si>
  <si>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</si>
  <si>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</si>
  <si>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</si>
  <si>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</si>
  <si>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</si>
  <si>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</si>
  <si>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</si>
  <si>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</si>
  <si>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</si>
  <si>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</si>
  <si>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</si>
  <si>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</si>
  <si>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</si>
  <si>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</si>
  <si>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</si>
  <si>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</si>
  <si>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</si>
  <si>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</si>
  <si>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</si>
  <si>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</si>
  <si>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</si>
  <si>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</si>
  <si>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</si>
  <si>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</si>
  <si>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</si>
  <si>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</si>
  <si>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</si>
  <si>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</si>
  <si>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</si>
  <si>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</si>
  <si>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</si>
  <si>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</si>
  <si>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</si>
  <si>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</si>
  <si>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</si>
  <si>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</si>
  <si>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</si>
  <si>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</si>
  <si>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</si>
  <si>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</si>
  <si>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</si>
  <si>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</si>
  <si>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</si>
  <si>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</si>
  <si>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</si>
  <si>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</si>
  <si>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</si>
  <si>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</si>
  <si>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</si>
  <si>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</si>
  <si>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</si>
  <si>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</si>
  <si>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</si>
  <si>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</si>
  <si>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</si>
  <si>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</si>
  <si>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</si>
  <si>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</si>
  <si>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</si>
  <si>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</si>
  <si>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</si>
  <si>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</si>
  <si>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</si>
  <si>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</si>
  <si>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</si>
  <si>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</si>
  <si>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</si>
  <si>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</si>
  <si>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</si>
  <si>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</si>
  <si>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</si>
  <si>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</si>
  <si>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</si>
  <si>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</si>
  <si>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</si>
  <si>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</si>
  <si>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</si>
  <si>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</si>
  <si>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</si>
  <si>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</si>
  <si>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</si>
  <si>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</si>
  <si>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</si>
  <si>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</si>
  <si>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</si>
  <si>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</si>
  <si>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</si>
  <si>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</si>
  <si>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</si>
  <si>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</si>
  <si>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</si>
  <si>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</si>
  <si>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</si>
  <si>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</si>
  <si>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</si>
  <si>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</si>
  <si>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</si>
  <si>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</si>
  <si>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</si>
  <si>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</si>
  <si>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</si>
  <si>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</si>
  <si>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</si>
  <si>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</si>
  <si>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</si>
  <si>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</si>
  <si>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</si>
  <si>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</si>
  <si>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</si>
  <si>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</si>
  <si>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</si>
  <si>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</si>
  <si>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</si>
  <si>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</si>
  <si>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</si>
  <si>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</si>
  <si>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</si>
  <si>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</si>
  <si>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</si>
  <si>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</si>
  <si>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</si>
  <si>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</si>
  <si>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</si>
  <si>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</si>
  <si>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</si>
  <si>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</si>
  <si>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</si>
  <si>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</si>
  <si>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</si>
  <si>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</si>
  <si>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</si>
  <si>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</si>
  <si>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</si>
  <si>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</si>
  <si>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</si>
  <si>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</si>
  <si>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</si>
  <si>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</si>
  <si>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</si>
  <si>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</si>
  <si>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</si>
  <si>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</si>
  <si>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</si>
  <si>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</si>
  <si>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</si>
  <si>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</si>
  <si>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</si>
  <si>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</si>
  <si>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</si>
  <si>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</si>
  <si>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</si>
  <si>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</si>
  <si>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</si>
  <si>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</si>
  <si>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</si>
  <si>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</si>
  <si>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</si>
  <si>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</si>
  <si>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</si>
  <si>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</si>
  <si>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</si>
  <si>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</si>
  <si>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</si>
  <si>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</si>
  <si>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</si>
  <si>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</si>
  <si>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</si>
  <si>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</si>
  <si>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</si>
  <si>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</si>
  <si>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</si>
  <si>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</si>
  <si>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</si>
  <si>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</si>
  <si>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</si>
  <si>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</si>
  <si>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</si>
  <si>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</si>
  <si>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</si>
  <si>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</si>
  <si>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</si>
  <si>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</si>
  <si>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</si>
  <si>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</si>
  <si>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</si>
  <si>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</si>
  <si>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</si>
  <si>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</si>
  <si>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</si>
  <si>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</si>
  <si>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</si>
  <si>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</si>
  <si>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</si>
  <si>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</si>
  <si>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</si>
  <si>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</si>
  <si>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</si>
  <si>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</si>
  <si>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</si>
  <si>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</si>
  <si>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</si>
  <si>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</si>
  <si>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</si>
  <si>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</si>
  <si>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</si>
  <si>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</si>
  <si>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</si>
  <si>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</si>
  <si>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</si>
  <si>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</si>
  <si>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</si>
  <si>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</si>
  <si>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</si>
  <si>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</si>
  <si>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</si>
  <si>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</si>
  <si>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</si>
  <si>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</si>
  <si>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</si>
  <si>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</si>
  <si>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</si>
  <si>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</si>
  <si>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</si>
  <si>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</si>
  <si>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</si>
  <si>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</si>
  <si>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</si>
  <si>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</si>
  <si>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</si>
  <si>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</si>
  <si>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</si>
  <si>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</si>
  <si>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</si>
  <si>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</si>
  <si>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</si>
  <si>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</si>
  <si>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</si>
  <si>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</si>
  <si>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</si>
  <si>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</si>
  <si>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</si>
  <si>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</si>
  <si>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</si>
  <si>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</si>
  <si>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</si>
  <si>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</si>
  <si>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</si>
  <si>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</si>
  <si>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</si>
  <si>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</si>
  <si>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</si>
  <si>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</si>
  <si>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</si>
  <si>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</si>
  <si>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</si>
  <si>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</si>
  <si>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</si>
  <si>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</si>
  <si>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</si>
  <si>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</si>
  <si>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</si>
  <si>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</si>
  <si>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</si>
  <si>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</si>
  <si>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</si>
  <si>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</si>
  <si>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</si>
  <si>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</si>
  <si>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</si>
  <si>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</si>
  <si>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</si>
  <si>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</si>
  <si>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</si>
  <si>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</si>
  <si>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</si>
  <si>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</si>
  <si>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</si>
  <si>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</si>
  <si>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</si>
  <si>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</si>
  <si>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</si>
  <si>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</si>
  <si>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</si>
  <si>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</si>
  <si>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</si>
  <si>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</si>
  <si>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</si>
  <si>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</si>
  <si>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</si>
  <si>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</si>
  <si>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</si>
  <si>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</si>
  <si>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</si>
  <si>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</si>
  <si>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</si>
  <si>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</si>
  <si>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</si>
  <si>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</si>
  <si>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</si>
  <si>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</si>
  <si>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</si>
  <si>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</si>
  <si>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</si>
  <si>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</si>
  <si>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</si>
  <si>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</si>
  <si>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</si>
  <si>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</si>
  <si>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</si>
  <si>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</si>
  <si>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</si>
  <si>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</si>
  <si>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</si>
  <si>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</si>
  <si>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</si>
  <si>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</si>
  <si>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</si>
  <si>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</si>
  <si>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</si>
  <si>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</si>
  <si>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</si>
  <si>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</si>
  <si>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</si>
  <si>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</si>
  <si>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</si>
  <si>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</si>
  <si>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</si>
  <si>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</si>
  <si>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</si>
  <si>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</si>
  <si>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</si>
  <si>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</si>
  <si>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</si>
  <si>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</si>
  <si>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</si>
  <si>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</si>
  <si>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</si>
  <si>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</si>
  <si>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</si>
  <si>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</si>
  <si>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</si>
  <si>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</si>
  <si>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</si>
  <si>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</si>
  <si>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</si>
  <si>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</si>
  <si>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</si>
  <si>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</si>
  <si>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</si>
  <si>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</si>
  <si>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</si>
  <si>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</si>
  <si>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</si>
  <si>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</si>
  <si>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</si>
  <si>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</si>
  <si>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</si>
  <si>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</si>
  <si>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</si>
  <si>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</si>
  <si>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</si>
  <si>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</si>
  <si>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</si>
  <si>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</si>
  <si>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</si>
  <si>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</si>
  <si>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</si>
  <si>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</si>
  <si>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</si>
  <si>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</si>
  <si>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</si>
  <si>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</si>
  <si>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</si>
  <si>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</si>
  <si>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</si>
  <si>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</si>
  <si>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</si>
  <si>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</si>
  <si>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</si>
  <si>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</si>
  <si>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</si>
  <si>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</si>
  <si>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</si>
  <si>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</si>
  <si>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</si>
  <si>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</si>
  <si>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</si>
  <si>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</si>
  <si>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</si>
  <si>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</si>
  <si>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</si>
  <si>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</si>
  <si>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</si>
  <si>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</si>
  <si>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</si>
  <si>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</si>
  <si>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</si>
  <si>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</si>
  <si>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</si>
  <si>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</si>
  <si>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</si>
  <si>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</si>
  <si>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</si>
  <si>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</si>
  <si>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</si>
  <si>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</si>
  <si>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</si>
  <si>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</si>
  <si>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</si>
  <si>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</si>
  <si>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</si>
  <si>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</si>
  <si>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</si>
  <si>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</si>
  <si>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</si>
  <si>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</si>
  <si>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</si>
  <si>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</si>
  <si>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</si>
  <si>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</si>
  <si>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</si>
  <si>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</si>
  <si>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</si>
  <si>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</si>
  <si>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</si>
  <si>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</si>
  <si>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</si>
  <si>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</si>
  <si>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</si>
  <si>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</si>
  <si>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</si>
  <si>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</si>
  <si>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</si>
  <si>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</si>
  <si>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</si>
  <si>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</si>
  <si>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</si>
  <si>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</si>
  <si>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</si>
  <si>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</si>
  <si>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</si>
  <si>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</si>
  <si>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</si>
  <si>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</si>
  <si>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</si>
  <si>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</si>
  <si>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</si>
  <si>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</si>
  <si>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</si>
  <si>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</si>
  <si>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</si>
  <si>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</si>
  <si>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</si>
  <si>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</si>
  <si>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</si>
  <si>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</si>
  <si>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</si>
  <si>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</si>
  <si>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</si>
  <si>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</si>
  <si>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</si>
  <si>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</si>
  <si>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</si>
  <si>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</si>
  <si>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</si>
  <si>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</si>
  <si>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</si>
  <si>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</si>
  <si>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</si>
  <si>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</si>
  <si>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</si>
  <si>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</si>
  <si>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</si>
  <si>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</si>
  <si>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</si>
  <si>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</si>
  <si>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</si>
  <si>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</si>
  <si>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</si>
  <si>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</si>
  <si>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</si>
  <si>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</si>
  <si>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</si>
  <si>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</si>
  <si>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</si>
  <si>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</si>
  <si>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</si>
  <si>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</si>
  <si>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</si>
  <si>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</si>
  <si>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</si>
  <si>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</si>
  <si>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</si>
  <si>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</si>
  <si>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</si>
  <si>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</si>
  <si>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</si>
  <si>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</si>
  <si>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</si>
  <si>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</si>
  <si>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</si>
  <si>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</si>
  <si>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</si>
  <si>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</si>
  <si>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</si>
  <si>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</si>
  <si>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</si>
  <si>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</si>
  <si>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</si>
  <si>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</si>
  <si>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</si>
  <si>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</si>
  <si>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</si>
  <si>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</si>
  <si>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</si>
  <si>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</si>
  <si>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</si>
  <si>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</si>
  <si>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</si>
  <si>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</si>
  <si>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</si>
  <si>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</si>
  <si>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</si>
  <si>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</si>
  <si>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</si>
  <si>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</si>
  <si>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</si>
  <si>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</si>
  <si>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</si>
  <si>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</si>
  <si>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</si>
  <si>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</si>
  <si>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</si>
  <si>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</si>
  <si>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</si>
  <si>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</si>
  <si>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</si>
  <si>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</si>
  <si>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</si>
  <si>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</si>
  <si>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</si>
  <si>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</si>
  <si>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</si>
  <si>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</si>
  <si>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</si>
  <si>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</si>
  <si>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</si>
  <si>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</si>
  <si>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</si>
  <si>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</si>
  <si>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</si>
  <si>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</si>
  <si>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</si>
  <si>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</si>
  <si>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</si>
  <si>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</si>
  <si>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</si>
  <si>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</si>
  <si>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</si>
  <si>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</si>
  <si>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</si>
  <si>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</si>
  <si>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</si>
  <si>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</si>
  <si>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</si>
  <si>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</si>
  <si>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</si>
  <si>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</si>
  <si>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</si>
  <si>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</si>
  <si>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</si>
  <si>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</si>
  <si>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</si>
  <si>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</si>
  <si>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</si>
  <si>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</si>
  <si>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</si>
  <si>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</si>
  <si>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</si>
  <si>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</si>
  <si>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</si>
  <si>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</si>
  <si>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</si>
  <si>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</si>
  <si>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</si>
  <si>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</si>
  <si>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</si>
  <si>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</si>
  <si>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</si>
  <si>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</si>
  <si>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</si>
  <si>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</si>
  <si>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</si>
  <si>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</si>
  <si>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</si>
  <si>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</si>
  <si>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</si>
  <si>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</si>
  <si>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</si>
  <si>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</si>
  <si>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</si>
  <si>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</si>
  <si>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</si>
  <si>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</si>
  <si>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</si>
  <si>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</si>
  <si>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</si>
  <si>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</si>
  <si>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</si>
  <si>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</si>
  <si>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</si>
  <si>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</si>
  <si>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</si>
  <si>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</si>
  <si>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</si>
  <si>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</si>
  <si>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</si>
  <si>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</si>
  <si>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</si>
  <si>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</si>
  <si>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</si>
  <si>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</si>
  <si>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</si>
  <si>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</si>
  <si>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</si>
  <si>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</si>
  <si>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</si>
  <si>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</si>
  <si>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</si>
  <si>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</si>
  <si>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</si>
  <si>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</si>
  <si>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</si>
  <si>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</si>
  <si>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</si>
  <si>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</si>
  <si>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</si>
  <si>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</si>
  <si>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</si>
  <si>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</si>
  <si>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</si>
  <si>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</si>
  <si>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</si>
  <si>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</si>
  <si>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</si>
  <si>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</si>
  <si>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</si>
  <si>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</si>
  <si>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</si>
  <si>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</si>
  <si>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</si>
  <si>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</si>
  <si>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</si>
  <si>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</si>
  <si>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</si>
  <si>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</si>
  <si>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</si>
  <si>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</si>
  <si>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</si>
  <si>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</si>
  <si>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</si>
  <si>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</si>
  <si>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</si>
  <si>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</si>
  <si>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</si>
  <si>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</si>
  <si>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</si>
  <si>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</si>
  <si>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</si>
  <si>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</si>
  <si>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</si>
  <si>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</si>
  <si>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</si>
  <si>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</si>
  <si>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</si>
  <si>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</si>
  <si>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</si>
  <si>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</si>
  <si>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</si>
  <si>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</si>
  <si>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</si>
  <si>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</si>
  <si>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</si>
  <si>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</si>
  <si>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</si>
  <si>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</si>
  <si>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</si>
  <si>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</si>
  <si>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</si>
  <si>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</si>
  <si>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</si>
  <si>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</si>
  <si>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</si>
  <si>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</si>
  <si>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</si>
  <si>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</si>
  <si>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</si>
  <si>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</si>
  <si>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</si>
  <si>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</si>
  <si>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</si>
  <si>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</si>
  <si>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</si>
  <si>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</si>
  <si>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</si>
  <si>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</si>
  <si>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</si>
  <si>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</si>
  <si>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</si>
  <si>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</si>
  <si>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</si>
  <si>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</si>
  <si>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</si>
  <si>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</si>
  <si>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</si>
  <si>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</si>
  <si>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</si>
  <si>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</si>
  <si>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</si>
  <si>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</si>
  <si>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</si>
  <si>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</si>
  <si>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</si>
  <si>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</si>
  <si>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</si>
  <si>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</si>
  <si>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</si>
  <si>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</si>
  <si>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</si>
  <si>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</si>
  <si>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</si>
  <si>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</si>
  <si>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</si>
  <si>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</si>
  <si>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</si>
  <si>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</si>
  <si>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</si>
  <si>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</si>
  <si>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</si>
  <si>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</si>
  <si>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</si>
  <si>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</si>
  <si>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</si>
  <si>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</si>
  <si>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</si>
  <si>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</si>
  <si>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</si>
  <si>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</si>
  <si>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</si>
  <si>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</si>
  <si>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</si>
  <si>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</si>
  <si>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</si>
  <si>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</si>
  <si>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</si>
  <si>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</si>
  <si>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</si>
  <si>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</si>
  <si>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</si>
  <si>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</si>
  <si>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</si>
  <si>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</si>
  <si>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</si>
  <si>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</si>
  <si>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</si>
  <si>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</si>
  <si>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</si>
  <si>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</si>
  <si>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</si>
  <si>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</si>
  <si>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</si>
  <si>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</si>
  <si>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</si>
  <si>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</si>
  <si>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</si>
  <si>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</si>
  <si>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</si>
  <si>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</si>
  <si>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</si>
  <si>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</si>
  <si>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</si>
  <si>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</si>
  <si>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</si>
  <si>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</si>
  <si>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</si>
  <si>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</si>
  <si>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</si>
  <si>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</si>
  <si>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</si>
  <si>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</si>
  <si>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</si>
  <si>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</si>
  <si>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</si>
  <si>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</si>
  <si>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</si>
  <si>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</si>
  <si>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</si>
  <si>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</si>
  <si>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</si>
  <si>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</si>
  <si>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</si>
  <si>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</si>
  <si>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</si>
  <si>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</si>
  <si>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</si>
  <si>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</si>
  <si>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</si>
  <si>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</si>
  <si>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</si>
  <si>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</si>
  <si>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</si>
  <si>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</si>
  <si>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</si>
  <si>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</si>
  <si>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</si>
  <si>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</si>
  <si>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</si>
  <si>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</si>
  <si>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</si>
  <si>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</si>
  <si>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</si>
  <si>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</si>
  <si>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</si>
  <si>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</si>
  <si>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</si>
  <si>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</si>
  <si>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</si>
  <si>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</si>
  <si>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</si>
  <si>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</si>
  <si>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</si>
  <si>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</si>
  <si>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</si>
  <si>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</si>
  <si>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</si>
  <si>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</si>
  <si>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</si>
  <si>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</si>
  <si>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</si>
  <si>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</si>
  <si>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</si>
  <si>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</si>
  <si>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</si>
  <si>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</si>
  <si>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</si>
  <si>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</si>
  <si>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</si>
  <si>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</si>
  <si>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</si>
  <si>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</si>
  <si>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</si>
  <si>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</si>
  <si>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</si>
  <si>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</si>
  <si>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</si>
  <si>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</si>
  <si>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</si>
  <si>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</si>
  <si>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</si>
  <si>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</si>
  <si>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</si>
  <si>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</si>
  <si>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</si>
  <si>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</si>
  <si>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</si>
  <si>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</si>
  <si>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</si>
  <si>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</si>
  <si>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</si>
  <si>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</si>
  <si>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</si>
  <si>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</si>
  <si>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</si>
  <si>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</si>
  <si>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</si>
  <si>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</si>
  <si>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</si>
  <si>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</si>
  <si>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</si>
  <si>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</si>
  <si>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</si>
  <si>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</si>
  <si>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</si>
  <si>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</si>
  <si>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</si>
  <si>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</si>
  <si>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</si>
  <si>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</si>
  <si>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</si>
  <si>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</si>
  <si>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</si>
  <si>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</si>
  <si>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</si>
  <si>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</si>
  <si>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</si>
  <si>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</si>
  <si>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</si>
  <si>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</si>
  <si>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</si>
  <si>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</si>
  <si>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</si>
  <si>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</si>
  <si>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</si>
  <si>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</si>
  <si>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</si>
  <si>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</si>
  <si>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</si>
  <si>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</si>
  <si>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</si>
  <si>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</si>
  <si>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</si>
  <si>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</si>
  <si>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</si>
  <si>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</si>
  <si>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</si>
  <si>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</si>
  <si>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</si>
  <si>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</si>
  <si>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</si>
  <si>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</si>
  <si>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</si>
  <si>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</si>
  <si>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</si>
  <si>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</si>
  <si>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</si>
  <si>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</si>
  <si>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</si>
  <si>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</si>
  <si>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</si>
  <si>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</si>
  <si>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</si>
  <si>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</si>
  <si>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</si>
  <si>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</si>
  <si>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</si>
  <si>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</si>
  <si>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</si>
  <si>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</si>
  <si>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</si>
  <si>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</si>
  <si>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</si>
  <si>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</si>
  <si>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</si>
  <si>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</si>
  <si>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</si>
  <si>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</si>
  <si>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</si>
  <si>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</si>
  <si>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</si>
  <si>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</si>
  <si>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</si>
  <si>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</si>
  <si>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</si>
  <si>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</si>
  <si>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</si>
  <si>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</si>
  <si>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</si>
  <si>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</si>
  <si>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</si>
  <si>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</si>
  <si>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</si>
  <si>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</si>
  <si>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</si>
  <si>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</si>
  <si>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</si>
  <si>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</si>
  <si>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</si>
  <si>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</si>
  <si>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</si>
  <si>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</si>
  <si>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</si>
  <si>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</si>
  <si>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</si>
  <si>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</si>
  <si>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</si>
  <si>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</si>
  <si>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</si>
  <si>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</si>
  <si>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</si>
  <si>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</si>
  <si>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</si>
  <si>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</si>
  <si>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</si>
  <si>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</si>
  <si>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</si>
  <si>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</si>
  <si>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</si>
  <si>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</si>
  <si>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</si>
  <si>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</si>
  <si>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</si>
  <si>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</si>
  <si>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</si>
  <si>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</si>
  <si>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</si>
  <si>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</si>
  <si>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</si>
  <si>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</si>
  <si>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</si>
  <si>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</si>
  <si>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</si>
  <si>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</si>
  <si>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</si>
  <si>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</si>
  <si>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</si>
  <si>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</si>
  <si>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</si>
  <si>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</si>
  <si>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</si>
  <si>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</si>
  <si>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</si>
  <si>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</si>
  <si>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</si>
  <si>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</si>
  <si>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</si>
  <si>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</si>
  <si>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</si>
  <si>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</si>
  <si>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</si>
  <si>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</si>
  <si>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</si>
  <si>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</si>
  <si>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</si>
  <si>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</si>
  <si>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</si>
  <si>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</si>
  <si>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</si>
  <si>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</si>
  <si>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</si>
  <si>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</si>
  <si>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</si>
  <si>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</si>
  <si>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</si>
  <si>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</si>
  <si>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</si>
  <si>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</si>
  <si>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</si>
  <si>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</si>
  <si>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</si>
  <si>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</si>
  <si>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</si>
  <si>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</si>
  <si>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</si>
  <si>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</si>
  <si>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</si>
  <si>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</si>
  <si>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</si>
  <si>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</si>
  <si>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</si>
  <si>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</si>
  <si>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</si>
  <si>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</si>
  <si>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</si>
  <si>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</si>
  <si>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</si>
  <si>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</si>
  <si>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</si>
  <si>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</si>
  <si>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</si>
  <si>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</si>
  <si>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</si>
  <si>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</si>
  <si>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</si>
  <si>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</si>
  <si>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</si>
  <si>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</si>
  <si>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</si>
  <si>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</si>
  <si>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</si>
  <si>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</si>
  <si>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</si>
  <si>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</si>
  <si>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</si>
  <si>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</si>
  <si>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</si>
  <si>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</si>
  <si>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</si>
  <si>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</si>
  <si>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</si>
  <si>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</si>
  <si>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</si>
  <si>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</si>
  <si>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</si>
  <si>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</si>
  <si>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</si>
  <si>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</si>
  <si>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</si>
  <si>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</si>
  <si>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</si>
  <si>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</si>
  <si>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</si>
  <si>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</si>
  <si>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</si>
  <si>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</si>
  <si>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</si>
  <si>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</si>
  <si>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</si>
  <si>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</si>
  <si>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</si>
  <si>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</si>
  <si>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</si>
  <si>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</si>
  <si>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</si>
  <si>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</si>
  <si>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</si>
  <si>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</si>
  <si>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</si>
  <si>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</si>
  <si>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</si>
  <si>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</si>
  <si>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</si>
  <si>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</si>
  <si>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</si>
  <si>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</si>
  <si>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</si>
  <si>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</si>
  <si>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</si>
  <si>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</si>
  <si>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</si>
  <si>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</si>
  <si>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</si>
  <si>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</si>
  <si>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</si>
  <si>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</si>
  <si>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</si>
  <si>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</si>
  <si>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</si>
  <si>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</si>
  <si>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</si>
  <si>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</si>
  <si>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</si>
  <si>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</si>
  <si>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</si>
  <si>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</si>
  <si>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</si>
  <si>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</si>
  <si>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</si>
  <si>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</si>
  <si>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</si>
  <si>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</si>
  <si>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</si>
  <si>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</si>
  <si>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</si>
  <si>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</si>
  <si>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</si>
  <si>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</si>
  <si>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</si>
  <si>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</si>
  <si>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</si>
  <si>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</si>
  <si>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</si>
  <si>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</si>
  <si>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</si>
  <si>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</si>
  <si>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</si>
  <si>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</si>
  <si>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</si>
  <si>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</si>
  <si>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</si>
  <si>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</si>
  <si>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</si>
  <si>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</si>
  <si>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</si>
  <si>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</si>
  <si>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</si>
  <si>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</si>
  <si>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</si>
  <si>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</si>
  <si>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</si>
  <si>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</si>
  <si>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</si>
  <si>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</si>
  <si>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</si>
  <si>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</si>
  <si>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</si>
  <si>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</si>
  <si>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</si>
  <si>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</si>
  <si>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</si>
  <si>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</si>
  <si>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</si>
  <si>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</si>
  <si>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</si>
  <si>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</si>
  <si>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</si>
  <si>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</si>
  <si>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</si>
  <si>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</si>
  <si>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</si>
  <si>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</si>
  <si>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</si>
  <si>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</si>
  <si>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</si>
  <si>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</si>
  <si>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</si>
  <si>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</si>
  <si>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</si>
  <si>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</si>
  <si>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</si>
  <si>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</si>
  <si>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</si>
  <si>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</si>
  <si>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</si>
  <si>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</si>
  <si>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</si>
  <si>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</si>
  <si>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</si>
  <si>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</si>
  <si>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</si>
  <si>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</si>
  <si>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</si>
  <si>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</si>
  <si>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</si>
  <si>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</si>
  <si>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</si>
  <si>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</si>
  <si>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</si>
  <si>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</si>
  <si>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</si>
  <si>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</si>
  <si>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</si>
  <si>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</si>
  <si>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</si>
  <si>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</si>
  <si>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</si>
  <si>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</si>
  <si>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</si>
  <si>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</si>
  <si>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</si>
  <si>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</si>
  <si>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</si>
  <si>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</si>
  <si>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</si>
  <si>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</si>
  <si>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</si>
  <si>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</si>
  <si>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</si>
  <si>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</si>
  <si>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</si>
  <si>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</si>
  <si>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</si>
  <si>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</si>
  <si>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</si>
  <si>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</si>
  <si>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</si>
  <si>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</si>
  <si>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</si>
  <si>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</si>
  <si>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</si>
  <si>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</si>
  <si>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</si>
  <si>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</si>
  <si>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</si>
  <si>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</si>
  <si>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</si>
  <si>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</si>
  <si>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</si>
  <si>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</si>
  <si>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</si>
  <si>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</si>
  <si>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</si>
  <si>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</si>
  <si>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</si>
  <si>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</si>
  <si>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</si>
  <si>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</si>
  <si>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</si>
  <si>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</si>
  <si>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</si>
  <si>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</si>
  <si>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</si>
  <si>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</si>
  <si>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</si>
  <si>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</si>
  <si>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</si>
  <si>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</si>
  <si>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</si>
  <si>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</si>
  <si>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</si>
  <si>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</si>
  <si>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</si>
  <si>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</si>
  <si>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</si>
  <si>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</si>
  <si>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</si>
  <si>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</si>
  <si>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</si>
  <si>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</si>
  <si>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</si>
  <si>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</si>
  <si>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</si>
  <si>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</si>
  <si>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</si>
  <si>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</si>
  <si>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</si>
  <si>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</si>
  <si>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</si>
  <si>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</si>
  <si>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</si>
  <si>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</si>
  <si>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</si>
  <si>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</si>
  <si>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</si>
  <si>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</si>
  <si>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</si>
  <si>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</si>
  <si>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</si>
  <si>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</si>
  <si>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</si>
  <si>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</si>
  <si>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</si>
  <si>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</si>
  <si>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</si>
  <si>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</si>
  <si>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</si>
  <si>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</si>
  <si>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</si>
  <si>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</si>
  <si>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</si>
  <si>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</si>
  <si>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</si>
  <si>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</si>
  <si>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</si>
  <si>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</si>
  <si>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</si>
  <si>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</si>
  <si>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</si>
  <si>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</si>
  <si>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</si>
  <si>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</si>
  <si>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</si>
  <si>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</si>
  <si>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</si>
  <si>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</si>
  <si>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</si>
  <si>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</si>
  <si>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</si>
  <si>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</si>
  <si>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</si>
  <si>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</si>
  <si>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</si>
  <si>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</si>
  <si>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</si>
  <si>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</si>
  <si>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</si>
  <si>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</si>
  <si>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</si>
  <si>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</si>
  <si>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</si>
  <si>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</si>
  <si>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</si>
  <si>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</si>
  <si>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</si>
  <si>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</si>
  <si>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</si>
  <si>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</si>
  <si>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</si>
  <si>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</si>
  <si>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</si>
  <si>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</si>
  <si>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</si>
  <si>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</si>
  <si>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</si>
  <si>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</si>
  <si>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</si>
  <si>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</si>
  <si>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</si>
  <si>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</si>
  <si>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</si>
  <si>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</si>
  <si>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</si>
  <si>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</si>
  <si>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</si>
  <si>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</si>
  <si>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</si>
  <si>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</si>
  <si>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</si>
  <si>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</si>
  <si>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</si>
  <si>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</si>
  <si>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</si>
  <si>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</si>
  <si>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</si>
  <si>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</si>
  <si>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</si>
  <si>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</si>
  <si>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</si>
  <si>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</si>
  <si>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</si>
  <si>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</si>
  <si>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</si>
  <si>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</si>
  <si>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</si>
  <si>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</si>
  <si>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</si>
  <si>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</si>
  <si>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</si>
  <si>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</si>
  <si>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</si>
  <si>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</si>
  <si>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</si>
  <si>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</si>
  <si>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</si>
  <si>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</si>
  <si>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</si>
  <si>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</si>
  <si>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</si>
  <si>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</si>
  <si>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</si>
  <si>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</si>
  <si>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</si>
  <si>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</si>
  <si>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</si>
  <si>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</si>
  <si>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</si>
  <si>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</si>
  <si>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</si>
  <si>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</si>
  <si>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</si>
  <si>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</si>
  <si>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</si>
  <si>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</si>
  <si>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</si>
  <si>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</si>
  <si>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</si>
  <si>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</si>
  <si>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</si>
  <si>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</si>
  <si>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</si>
  <si>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</si>
  <si>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</si>
  <si>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</si>
  <si>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</si>
  <si>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</si>
  <si>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</si>
  <si>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</si>
  <si>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</si>
  <si>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</si>
  <si>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</si>
  <si>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</si>
  <si>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</si>
  <si>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</si>
  <si>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</si>
  <si>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</si>
  <si>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</si>
  <si>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</si>
  <si>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</si>
  <si>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</si>
  <si>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</si>
  <si>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</si>
  <si>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</si>
  <si>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</si>
  <si>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</si>
  <si>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</si>
  <si>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</si>
  <si>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</si>
  <si>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</si>
  <si>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</si>
  <si>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</si>
  <si>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</si>
  <si>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</si>
  <si>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</si>
  <si>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</si>
  <si>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</si>
  <si>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</si>
  <si>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</si>
  <si>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</si>
  <si>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</si>
  <si>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</si>
  <si>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</si>
  <si>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</si>
  <si>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</si>
  <si>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</si>
  <si>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</si>
  <si>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</si>
  <si>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</si>
  <si>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</si>
  <si>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</si>
  <si>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</si>
  <si>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</si>
  <si>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</si>
  <si>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</si>
  <si>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</si>
  <si>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</si>
  <si>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</si>
  <si>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</si>
  <si>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</si>
  <si>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</si>
  <si>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</si>
  <si>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</si>
  <si>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</si>
  <si>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</si>
  <si>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</si>
  <si>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</si>
  <si>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</si>
  <si>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</si>
  <si>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</si>
  <si>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</si>
  <si>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</si>
  <si>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</si>
  <si>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</si>
  <si>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</si>
  <si>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</si>
  <si>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</si>
  <si>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</si>
  <si>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</si>
  <si>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</si>
  <si>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</si>
  <si>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</si>
  <si>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</si>
  <si>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</si>
  <si>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</si>
  <si>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</si>
  <si>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</si>
  <si>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</si>
  <si>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</si>
  <si>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</si>
  <si>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</si>
  <si>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</si>
  <si>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</si>
  <si>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</si>
  <si>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</si>
  <si>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</si>
  <si>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</si>
  <si>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</si>
  <si>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</si>
  <si>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</si>
  <si>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</si>
  <si>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</si>
  <si>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</si>
  <si>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</si>
  <si>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</si>
  <si>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</si>
  <si>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</si>
  <si>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</si>
  <si>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</si>
  <si>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</si>
  <si>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</si>
  <si>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</si>
  <si>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</si>
  <si>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</si>
  <si>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</si>
  <si>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</si>
  <si>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</si>
  <si>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</si>
  <si>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</si>
  <si>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</si>
  <si>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</si>
  <si>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</si>
  <si>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</si>
  <si>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</si>
  <si>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</si>
  <si>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</si>
  <si>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</si>
  <si>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</si>
  <si>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</si>
  <si>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</si>
  <si>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</si>
  <si>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</si>
  <si>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</si>
  <si>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</si>
  <si>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</si>
  <si>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</si>
  <si>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</si>
  <si>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</si>
  <si>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</si>
  <si>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</si>
  <si>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</si>
  <si>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</si>
  <si>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</si>
  <si>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</si>
  <si>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</si>
  <si>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</si>
  <si>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</si>
  <si>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</si>
  <si>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</si>
  <si>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</si>
  <si>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</si>
  <si>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</si>
  <si>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</si>
  <si>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</si>
  <si>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</si>
  <si>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</si>
  <si>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</si>
  <si>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</si>
  <si>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</si>
  <si>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</si>
  <si>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</si>
  <si>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</si>
  <si>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</si>
  <si>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</si>
  <si>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</si>
  <si>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</si>
  <si>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</si>
  <si>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</si>
  <si>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</si>
  <si>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</si>
  <si>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</si>
  <si>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</si>
  <si>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</si>
  <si>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</si>
  <si>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</si>
  <si>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</si>
  <si>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</si>
  <si>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</si>
  <si>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</si>
  <si>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</si>
  <si>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</si>
  <si>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</si>
  <si>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</si>
  <si>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</si>
  <si>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</si>
  <si>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</si>
  <si>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</si>
  <si>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</si>
  <si>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</si>
  <si>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</si>
  <si>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</si>
  <si>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</si>
  <si>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</si>
  <si>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</si>
  <si>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</si>
  <si>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</si>
  <si>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</si>
  <si>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</si>
  <si>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</si>
  <si>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</si>
  <si>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</si>
  <si>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</si>
  <si>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</si>
  <si>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</si>
  <si>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</si>
  <si>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</si>
  <si>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</si>
  <si>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</si>
  <si>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</si>
  <si>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</si>
  <si>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</si>
  <si>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</si>
  <si>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</si>
  <si>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</si>
  <si>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</si>
  <si>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</si>
  <si>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</si>
  <si>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</si>
  <si>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</si>
  <si>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</si>
  <si>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</si>
  <si>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</si>
  <si>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</si>
  <si>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</si>
  <si>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</si>
  <si>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</si>
  <si>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</si>
  <si>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</si>
  <si>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</si>
  <si>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</si>
  <si>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</si>
  <si>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</si>
  <si>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</si>
  <si>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</si>
  <si>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</si>
  <si>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</si>
  <si>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</si>
  <si>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</si>
  <si>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</si>
  <si>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</si>
  <si>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</si>
  <si>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</si>
  <si>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</si>
  <si>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</si>
  <si>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</si>
  <si>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</si>
  <si>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</si>
  <si>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</si>
  <si>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</si>
  <si>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</si>
  <si>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</si>
  <si>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</si>
  <si>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</si>
  <si>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</si>
  <si>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</si>
  <si>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</si>
  <si>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</si>
  <si>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</si>
  <si>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</si>
  <si>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</si>
  <si>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</si>
  <si>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</si>
  <si>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</si>
  <si>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</si>
  <si>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</si>
  <si>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</si>
  <si>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</si>
  <si>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</si>
  <si>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</si>
  <si>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</si>
  <si>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</si>
  <si>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</si>
  <si>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</si>
  <si>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</si>
  <si>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</si>
  <si>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</si>
  <si>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</si>
  <si>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</si>
  <si>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</si>
  <si>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</si>
  <si>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</si>
  <si>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</si>
  <si>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</si>
  <si>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</si>
  <si>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</si>
  <si>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</si>
  <si>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</si>
  <si>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</si>
  <si>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</si>
  <si>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</si>
  <si>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</si>
  <si>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</si>
  <si>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</si>
  <si>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</si>
  <si>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</si>
  <si>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</si>
  <si>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</si>
  <si>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</si>
  <si>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</si>
  <si>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</si>
  <si>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</si>
  <si>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</si>
  <si>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</si>
  <si>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</si>
  <si>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</si>
  <si>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</si>
  <si>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</si>
  <si>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</si>
  <si>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</si>
  <si>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</si>
  <si>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</si>
  <si>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</si>
  <si>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</si>
  <si>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</si>
  <si>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</si>
  <si>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</si>
  <si>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</si>
  <si>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</si>
  <si>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</si>
  <si>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</si>
  <si>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</si>
  <si>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</si>
  <si>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</si>
  <si>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</si>
  <si>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</si>
  <si>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</si>
  <si>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</si>
  <si>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</si>
  <si>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</si>
  <si>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</si>
  <si>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</si>
  <si>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</si>
  <si>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</si>
  <si>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</si>
  <si>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</si>
  <si>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</si>
  <si>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</si>
  <si>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</si>
  <si>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</si>
  <si>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</si>
  <si>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</si>
  <si>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</si>
  <si>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</si>
  <si>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</si>
  <si>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</si>
  <si>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</si>
  <si>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</si>
  <si>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</si>
  <si>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</si>
  <si>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</si>
  <si>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</si>
  <si>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</si>
  <si>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</si>
  <si>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</si>
  <si>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</si>
  <si>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</si>
  <si>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</si>
  <si>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</si>
  <si>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</si>
  <si>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</si>
  <si>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</si>
  <si>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</si>
  <si>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</si>
  <si>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</si>
  <si>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</si>
  <si>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</si>
  <si>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</si>
  <si>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</si>
  <si>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</si>
  <si>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</si>
  <si>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</si>
  <si>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</si>
  <si>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</si>
  <si>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</si>
  <si>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</si>
  <si>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</si>
  <si>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</si>
  <si>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</si>
  <si>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</si>
  <si>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</si>
  <si>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</si>
  <si>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</si>
  <si>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</si>
  <si>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</si>
  <si>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</si>
  <si>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</si>
  <si>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</si>
  <si>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</si>
  <si>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</si>
  <si>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</si>
  <si>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</si>
  <si>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</si>
  <si>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</si>
  <si>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</si>
  <si>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</si>
  <si>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</si>
  <si>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</si>
  <si>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</si>
  <si>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</si>
  <si>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</si>
  <si>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</si>
  <si>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</si>
  <si>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</si>
  <si>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</si>
  <si>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</si>
  <si>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</si>
  <si>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</si>
  <si>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</si>
  <si>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</si>
  <si>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</si>
  <si>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</si>
  <si>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</si>
  <si>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</si>
  <si>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</si>
  <si>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</si>
  <si>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</si>
  <si>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</si>
  <si>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</si>
  <si>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</si>
  <si>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</si>
  <si>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</si>
  <si>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</si>
  <si>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</si>
  <si>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</si>
  <si>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</si>
  <si>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</si>
  <si>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</si>
  <si>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</si>
  <si>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</si>
  <si>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</si>
  <si>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</si>
  <si>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</si>
  <si>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</si>
  <si>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</si>
  <si>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</si>
  <si>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</si>
  <si>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</si>
  <si>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</si>
  <si>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</si>
  <si>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</si>
  <si>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</si>
  <si>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</si>
  <si>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</si>
  <si>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</si>
  <si>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</si>
  <si>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</si>
  <si>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</si>
  <si>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</si>
  <si>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</si>
  <si>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</si>
  <si>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</si>
  <si>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</si>
  <si>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</si>
  <si>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</si>
  <si>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</si>
  <si>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</si>
  <si>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</si>
  <si>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</si>
  <si>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</si>
  <si>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</si>
  <si>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</si>
  <si>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</si>
  <si>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</si>
  <si>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</si>
  <si>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</si>
  <si>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</si>
  <si>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</si>
  <si>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</si>
  <si>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</si>
  <si>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</si>
  <si>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</si>
  <si>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</si>
  <si>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</si>
  <si>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</si>
  <si>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</si>
  <si>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</si>
  <si>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</si>
  <si>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</si>
  <si>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</si>
  <si>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</si>
  <si>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</si>
  <si>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</si>
  <si>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</si>
  <si>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</si>
  <si>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</si>
  <si>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</si>
  <si>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</si>
  <si>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</si>
  <si>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</si>
  <si>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</si>
  <si>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</si>
  <si>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</si>
  <si>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</si>
  <si>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</si>
  <si>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</si>
  <si>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</si>
  <si>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</si>
  <si>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</si>
  <si>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</si>
  <si>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</si>
  <si>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</si>
  <si>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</si>
  <si>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</si>
  <si>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</si>
  <si>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</si>
  <si>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</si>
  <si>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</si>
  <si>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</si>
  <si>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</si>
  <si>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</si>
  <si>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</si>
  <si>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</si>
  <si>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</si>
  <si>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</si>
  <si>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</si>
  <si>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</si>
  <si>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</si>
  <si>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</si>
  <si>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</si>
  <si>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</si>
  <si>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</si>
  <si>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</si>
  <si>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</si>
  <si>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</si>
  <si>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</si>
  <si>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</si>
  <si>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</si>
  <si>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</si>
  <si>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</si>
  <si>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</si>
  <si>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</si>
  <si>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</si>
  <si>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</si>
  <si>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</si>
  <si>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</si>
  <si>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</si>
  <si>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</si>
  <si>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</si>
  <si>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</si>
  <si>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</si>
  <si>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</si>
  <si>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</si>
  <si>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</si>
  <si>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</si>
  <si>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</si>
  <si>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</si>
  <si>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</si>
  <si>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</si>
  <si>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</si>
  <si>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</si>
  <si>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</si>
  <si>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</si>
  <si>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</si>
  <si>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</si>
  <si>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</si>
  <si>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</si>
  <si>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</si>
  <si>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</si>
  <si>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</si>
  <si>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</si>
  <si>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</si>
  <si>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</si>
  <si>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</si>
  <si>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</si>
  <si>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</si>
  <si>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</si>
  <si>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</si>
  <si>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</si>
  <si>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</si>
  <si>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</si>
  <si>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</si>
  <si>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</si>
  <si>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</si>
  <si>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</si>
  <si>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</si>
  <si>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</si>
  <si>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</si>
  <si>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</si>
  <si>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</si>
  <si>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</si>
  <si>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</si>
  <si>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</si>
  <si>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</si>
  <si>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</si>
  <si>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</si>
  <si>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</si>
  <si>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</si>
  <si>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</si>
  <si>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</si>
  <si>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</si>
  <si>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</si>
  <si>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</si>
  <si>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</si>
  <si>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</si>
  <si>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</si>
  <si>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</si>
  <si>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</si>
  <si>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</si>
  <si>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</si>
  <si>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</si>
  <si>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</si>
  <si>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</si>
  <si>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</si>
  <si>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</si>
  <si>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</si>
  <si>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</si>
  <si>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</si>
  <si>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</si>
  <si>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</si>
  <si>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</si>
  <si>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</si>
  <si>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</si>
  <si>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</si>
  <si>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</si>
  <si>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</si>
  <si>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</si>
  <si>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</si>
  <si>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</si>
  <si>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</si>
  <si>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</si>
  <si>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</si>
  <si>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</si>
  <si>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</si>
  <si>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</si>
  <si>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</si>
  <si>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</si>
  <si>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</si>
  <si>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</si>
  <si>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</si>
  <si>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</si>
  <si>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</si>
  <si>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</si>
  <si>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</si>
  <si>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</si>
  <si>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</si>
  <si>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</si>
  <si>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</si>
  <si>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</si>
  <si>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</si>
  <si>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</si>
  <si>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</si>
  <si>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</si>
  <si>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</si>
  <si>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</si>
  <si>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</si>
  <si>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</si>
  <si>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</si>
  <si>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</si>
  <si>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</si>
  <si>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</si>
  <si>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</si>
  <si>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</si>
  <si>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</si>
  <si>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</si>
  <si>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</si>
  <si>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</si>
  <si>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</si>
  <si>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</si>
  <si>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</si>
  <si>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</si>
  <si>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</si>
  <si>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</si>
  <si>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</si>
  <si>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</si>
  <si>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</si>
  <si>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</si>
  <si>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</si>
  <si>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</si>
  <si>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</si>
  <si>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</si>
  <si>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</si>
  <si>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</si>
  <si>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</si>
  <si>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</si>
  <si>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</si>
  <si>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</si>
  <si>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</si>
  <si>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</si>
  <si>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</si>
  <si>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</si>
  <si>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</si>
  <si>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</si>
  <si>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</si>
  <si>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</si>
  <si>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</si>
  <si>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</si>
  <si>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</si>
  <si>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</si>
  <si>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</si>
  <si>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</si>
  <si>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</si>
  <si>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</si>
  <si>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</si>
  <si>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</si>
  <si>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</si>
  <si>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</si>
  <si>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</si>
  <si>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</si>
  <si>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</si>
  <si>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</si>
  <si>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</si>
  <si>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</si>
  <si>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</si>
  <si>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</si>
  <si>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</si>
  <si>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</si>
  <si>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</si>
  <si>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</si>
  <si>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</si>
  <si>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</si>
  <si>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</si>
  <si>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</si>
  <si>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</si>
  <si>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</si>
  <si>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</si>
  <si>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</si>
  <si>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</si>
  <si>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</si>
  <si>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</si>
  <si>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</si>
  <si>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</si>
  <si>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</si>
  <si>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</si>
  <si>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</si>
  <si>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</si>
  <si>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</si>
  <si>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</si>
  <si>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</si>
  <si>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</si>
  <si>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</si>
  <si>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</si>
  <si>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</si>
  <si>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</si>
  <si>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</si>
  <si>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</si>
  <si>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</si>
  <si>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</si>
  <si>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</si>
  <si>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</si>
  <si>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</si>
  <si>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</si>
  <si>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</si>
  <si>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</si>
  <si>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</si>
  <si>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</si>
  <si>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</si>
  <si>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</si>
  <si>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</si>
  <si>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</si>
  <si>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</si>
  <si>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</si>
  <si>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</si>
  <si>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</si>
  <si>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</si>
  <si>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</si>
  <si>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</si>
  <si>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</si>
  <si>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</si>
  <si>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</si>
  <si>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</si>
  <si>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</si>
  <si>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</si>
  <si>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</si>
  <si>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</si>
  <si>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</si>
  <si>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</si>
  <si>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</si>
  <si>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</si>
  <si>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</si>
  <si>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</si>
  <si>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</si>
  <si>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</si>
  <si>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</si>
  <si>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</si>
  <si>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</si>
  <si>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</si>
  <si>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</si>
  <si>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</si>
  <si>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</si>
  <si>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</si>
  <si>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</si>
  <si>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</si>
  <si>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</si>
  <si>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</si>
  <si>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</si>
  <si>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</si>
  <si>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</si>
  <si>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</si>
  <si>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</si>
  <si>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</si>
  <si>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</si>
  <si>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</si>
  <si>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</si>
  <si>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</si>
  <si>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</si>
  <si>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</si>
  <si>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</si>
  <si>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</si>
  <si>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</si>
  <si>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</si>
  <si>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</si>
  <si>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</si>
  <si>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</si>
  <si>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</si>
  <si>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</si>
  <si>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</si>
  <si>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</si>
  <si>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</si>
  <si>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</si>
  <si>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</si>
  <si>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</si>
  <si>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</si>
  <si>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</si>
  <si>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</si>
  <si>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</si>
  <si>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</si>
  <si>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</si>
  <si>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</si>
  <si>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</si>
  <si>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</si>
  <si>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</si>
  <si>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</si>
  <si>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</si>
  <si>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</si>
  <si>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</si>
  <si>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</si>
  <si>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</si>
  <si>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</si>
  <si>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</si>
  <si>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</si>
  <si>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</si>
  <si>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</si>
  <si>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</si>
  <si>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</si>
  <si>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</si>
  <si>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</si>
  <si>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</si>
  <si>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</si>
  <si>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</si>
  <si>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</si>
  <si>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</si>
  <si>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</si>
  <si>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</si>
  <si>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</si>
  <si>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</si>
  <si>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</si>
  <si>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</si>
  <si>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</si>
  <si>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</si>
  <si>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</si>
  <si>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</si>
  <si>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</si>
  <si>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</si>
  <si>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</si>
  <si>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</si>
  <si>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</si>
  <si>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</si>
  <si>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</si>
  <si>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</si>
  <si>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</si>
  <si>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</si>
  <si>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</si>
  <si>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</si>
  <si>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</si>
  <si>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</si>
  <si>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</si>
  <si>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</si>
  <si>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</si>
  <si>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</si>
  <si>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</si>
  <si>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</si>
  <si>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</si>
  <si>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</si>
  <si>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</si>
  <si>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</si>
  <si>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</si>
  <si>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</si>
  <si>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</si>
  <si>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</si>
  <si>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</si>
  <si>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</si>
  <si>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</si>
  <si>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</si>
  <si>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</si>
  <si>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</si>
  <si>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</si>
  <si>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</si>
  <si>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</si>
  <si>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</si>
  <si>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</si>
  <si>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</si>
  <si>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</si>
  <si>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</si>
  <si>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</si>
  <si>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</si>
  <si>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</si>
  <si>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</si>
  <si>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</si>
  <si>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</si>
  <si>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</si>
  <si>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</si>
  <si>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</si>
  <si>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</si>
  <si>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</si>
  <si>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</si>
  <si>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</si>
  <si>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</si>
  <si>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</si>
  <si>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</si>
  <si>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</si>
  <si>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</si>
  <si>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</si>
  <si>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</si>
  <si>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</si>
  <si>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</si>
  <si>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</si>
  <si>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</si>
  <si>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</si>
  <si>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</si>
  <si>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</si>
  <si>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</si>
  <si>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</si>
  <si>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</si>
  <si>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</si>
  <si>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</si>
  <si>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</si>
  <si>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</si>
  <si>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</si>
  <si>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</si>
  <si>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</si>
  <si>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</si>
  <si>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</si>
  <si>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</si>
  <si>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</si>
  <si>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</si>
  <si>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</si>
  <si>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</si>
  <si>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</si>
  <si>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</si>
  <si>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</si>
  <si>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</si>
  <si>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</si>
  <si>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</si>
  <si>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</si>
  <si>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</si>
  <si>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</si>
  <si>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</si>
  <si>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</si>
  <si>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</si>
  <si>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</si>
  <si>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</si>
  <si>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</si>
  <si>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</si>
  <si>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</si>
  <si>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</si>
  <si>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</si>
  <si>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</si>
  <si>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</si>
  <si>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</si>
  <si>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</si>
  <si>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</si>
  <si>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</si>
  <si>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</si>
  <si>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</si>
  <si>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</si>
  <si>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</si>
  <si>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</si>
  <si>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</si>
  <si>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</si>
  <si>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</si>
  <si>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</si>
  <si>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</si>
  <si>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</si>
  <si>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</si>
  <si>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</si>
  <si>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</si>
  <si>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</si>
  <si>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</si>
  <si>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</si>
  <si>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</si>
  <si>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</si>
  <si>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</si>
  <si>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</si>
  <si>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</si>
  <si>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</si>
  <si>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</si>
  <si>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</si>
  <si>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</si>
  <si>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</si>
  <si>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</si>
  <si>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</si>
  <si>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</si>
  <si>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</si>
  <si>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</si>
  <si>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</si>
  <si>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</si>
  <si>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</si>
  <si>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</si>
  <si>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</si>
  <si>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</si>
  <si>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</si>
  <si>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</si>
  <si>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</si>
  <si>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</si>
  <si>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</si>
  <si>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</si>
  <si>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</si>
  <si>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</si>
  <si>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</si>
  <si>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</si>
  <si>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</si>
  <si>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</si>
  <si>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</si>
  <si>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</si>
  <si>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</si>
  <si>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</si>
  <si>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</si>
  <si>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</si>
  <si>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</si>
  <si>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</si>
  <si>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</si>
  <si>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</si>
  <si>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</si>
  <si>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</si>
  <si>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</si>
  <si>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</si>
  <si>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</si>
  <si>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</si>
  <si>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</si>
  <si>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</si>
  <si>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</si>
  <si>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</si>
  <si>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</si>
  <si>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</si>
  <si>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</si>
  <si>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</si>
  <si>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</si>
  <si>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</si>
  <si>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</si>
  <si>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</si>
  <si>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</si>
  <si>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</si>
  <si>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</si>
  <si>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</si>
  <si>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</si>
  <si>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</si>
  <si>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</si>
  <si>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</si>
  <si>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</si>
  <si>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</si>
  <si>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</si>
  <si>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</si>
  <si>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</si>
  <si>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</si>
  <si>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</si>
  <si>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</si>
  <si>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</si>
  <si>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</si>
  <si>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</si>
  <si>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</si>
  <si>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</si>
  <si>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</si>
  <si>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</si>
  <si>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</si>
  <si>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</si>
  <si>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</si>
  <si>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</si>
  <si>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</si>
  <si>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</si>
  <si>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</si>
  <si>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</si>
  <si>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</si>
  <si>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</si>
  <si>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</si>
  <si>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</si>
  <si>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</si>
  <si>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</si>
  <si>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</si>
  <si>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</si>
  <si>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</si>
  <si>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</si>
  <si>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</si>
  <si>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</si>
  <si>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</si>
  <si>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</si>
  <si>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</si>
  <si>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</si>
  <si>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</si>
  <si>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</si>
  <si>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</si>
  <si>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</si>
  <si>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</si>
  <si>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</si>
  <si>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</si>
  <si>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</si>
  <si>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</si>
  <si>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</si>
  <si>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</si>
  <si>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</si>
  <si>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</si>
  <si>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</si>
  <si>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</si>
  <si>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</si>
  <si>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</si>
  <si>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</si>
  <si>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</si>
  <si>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</si>
  <si>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</si>
  <si>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</si>
  <si>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</si>
  <si>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</si>
  <si>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</si>
  <si>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</si>
  <si>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</si>
  <si>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</si>
  <si>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</si>
  <si>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</si>
  <si>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</si>
  <si>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</si>
  <si>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</si>
  <si>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</si>
  <si>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</si>
  <si>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</si>
  <si>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</si>
  <si>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</si>
  <si>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</si>
  <si>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</si>
  <si>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</si>
  <si>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</si>
  <si>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</si>
  <si>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</si>
  <si>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</si>
  <si>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</si>
  <si>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</si>
  <si>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</si>
  <si>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</si>
  <si>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</si>
  <si>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</si>
  <si>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</si>
  <si>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</si>
  <si>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</si>
  <si>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</si>
  <si>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</si>
  <si>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</si>
  <si>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</si>
  <si>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</si>
  <si>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</si>
  <si>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</si>
  <si>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</si>
  <si>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</si>
  <si>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</si>
  <si>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</si>
  <si>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</si>
  <si>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</si>
  <si>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</si>
  <si>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</si>
  <si>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</si>
  <si>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</si>
  <si>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</si>
  <si>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</si>
  <si>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</si>
  <si>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</si>
  <si>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</si>
  <si>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</si>
  <si>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</si>
  <si>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</si>
  <si>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</si>
  <si>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</si>
  <si>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</si>
  <si>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</si>
  <si>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</si>
  <si>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</si>
  <si>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</si>
  <si>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</si>
  <si>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</si>
  <si>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</si>
  <si>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</si>
  <si>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</si>
  <si>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</si>
  <si>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</si>
  <si>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</si>
  <si>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</si>
  <si>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</si>
  <si>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</si>
  <si>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</si>
  <si>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</si>
  <si>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</si>
  <si>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</si>
  <si>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</si>
  <si>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</si>
  <si>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</si>
  <si>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</si>
  <si>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</si>
  <si>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</si>
  <si>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</si>
  <si>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</si>
  <si>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</si>
  <si>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</si>
  <si>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</si>
  <si>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</si>
  <si>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</si>
  <si>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</si>
  <si>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</si>
  <si>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</si>
  <si>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</si>
  <si>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</si>
  <si>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</si>
  <si>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</si>
  <si>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</si>
  <si>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</si>
  <si>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</si>
  <si>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</si>
  <si>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</si>
  <si>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</si>
  <si>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</si>
  <si>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</si>
  <si>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</si>
  <si>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</si>
  <si>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</si>
  <si>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</si>
  <si>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</si>
  <si>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</si>
  <si>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</si>
  <si>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</si>
  <si>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</si>
  <si>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</si>
  <si>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</si>
  <si>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</si>
  <si>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</si>
  <si>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</si>
  <si>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</si>
  <si>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</si>
  <si>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</si>
  <si>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</si>
  <si>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</si>
  <si>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</si>
  <si>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</si>
  <si>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</si>
  <si>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</si>
  <si>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</si>
  <si>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</si>
  <si>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</si>
  <si>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</si>
  <si>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</si>
  <si>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</si>
  <si>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</si>
  <si>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</si>
  <si>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</si>
  <si>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</si>
  <si>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</si>
  <si>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</si>
  <si>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</si>
  <si>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</si>
  <si>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</si>
  <si>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</si>
  <si>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</si>
  <si>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</si>
  <si>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</si>
  <si>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</si>
  <si>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</si>
  <si>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</si>
  <si>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</si>
  <si>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</si>
  <si>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</si>
  <si>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</si>
  <si>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</si>
  <si>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</si>
  <si>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</si>
  <si>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</si>
  <si>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</si>
  <si>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</si>
  <si>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</si>
  <si>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</si>
  <si>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</si>
  <si>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</si>
  <si>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</si>
  <si>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</si>
  <si>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</si>
  <si>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</si>
  <si>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</si>
  <si>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</si>
  <si>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</si>
  <si>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</si>
  <si>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</si>
  <si>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</si>
  <si>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</si>
  <si>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</si>
  <si>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</si>
  <si>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</si>
  <si>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</si>
  <si>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</si>
  <si>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</si>
  <si>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</si>
  <si>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</si>
  <si>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</si>
  <si>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</si>
  <si>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</si>
  <si>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</si>
  <si>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</si>
  <si>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</si>
  <si>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</si>
  <si>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</si>
  <si>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</si>
  <si>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</si>
  <si>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</si>
  <si>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</si>
  <si>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</si>
  <si>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</si>
  <si>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</si>
  <si>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</si>
  <si>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</si>
  <si>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</si>
  <si>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</si>
  <si>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</si>
  <si>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</si>
  <si>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</si>
  <si>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</si>
  <si>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</si>
  <si>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</si>
  <si>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</si>
  <si>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</si>
  <si>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</si>
  <si>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</si>
  <si>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</si>
  <si>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</si>
  <si>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</si>
  <si>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</si>
  <si>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</si>
  <si>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</si>
  <si>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</si>
  <si>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</si>
  <si>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</si>
  <si>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</si>
  <si>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</si>
  <si>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</si>
  <si>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</si>
  <si>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</si>
  <si>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</si>
  <si>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</si>
  <si>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</si>
  <si>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</si>
  <si>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</si>
  <si>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</si>
  <si>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</si>
  <si>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</si>
  <si>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</si>
  <si>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</si>
  <si>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</si>
  <si>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</si>
  <si>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</si>
  <si>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</si>
  <si>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</si>
  <si>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</si>
  <si>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</si>
  <si>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</si>
  <si>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</si>
  <si>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</si>
  <si>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</si>
  <si>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</si>
  <si>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</si>
  <si>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</si>
  <si>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</si>
  <si>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</si>
  <si>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</si>
  <si>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</si>
  <si>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</si>
  <si>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</si>
  <si>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</si>
  <si>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</si>
  <si>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</si>
  <si>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</si>
  <si>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</si>
  <si>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</si>
  <si>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</si>
  <si>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</si>
  <si>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</si>
  <si>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</si>
  <si>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</si>
  <si>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</si>
  <si>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</si>
  <si>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</si>
  <si>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</si>
  <si>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</si>
  <si>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</si>
  <si>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</si>
  <si>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</si>
  <si>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</si>
  <si>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</si>
  <si>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</si>
  <si>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</si>
  <si>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</si>
  <si>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</si>
  <si>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</si>
  <si>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</si>
  <si>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</si>
  <si>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</si>
  <si>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</si>
  <si>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</si>
  <si>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</si>
  <si>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</si>
  <si>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</si>
  <si>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</si>
  <si>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</si>
  <si>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</si>
  <si>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</si>
  <si>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</si>
  <si>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</si>
  <si>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</si>
  <si>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</si>
  <si>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</si>
  <si>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</si>
  <si>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</si>
  <si>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</si>
  <si>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</si>
  <si>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</si>
  <si>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</si>
  <si>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</si>
  <si>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</si>
  <si>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</si>
  <si>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</si>
  <si>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</si>
  <si>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</si>
  <si>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</si>
  <si>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</si>
  <si>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</si>
  <si>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</si>
  <si>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</si>
  <si>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</si>
  <si>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</si>
  <si>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</si>
  <si>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</si>
  <si>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</si>
  <si>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</si>
  <si>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</si>
  <si>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</si>
  <si>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</si>
  <si>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</si>
  <si>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</si>
  <si>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</si>
  <si>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</si>
  <si>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</si>
  <si>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</si>
  <si>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</si>
  <si>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</si>
  <si>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</si>
  <si>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</si>
  <si>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</si>
  <si>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</si>
  <si>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</si>
  <si>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</si>
  <si>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</si>
  <si>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</si>
  <si>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</si>
  <si>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</si>
  <si>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</si>
  <si>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</si>
  <si>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</si>
  <si>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</si>
  <si>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</si>
  <si>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</si>
  <si>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</si>
  <si>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</si>
  <si>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</si>
  <si>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</si>
  <si>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</si>
  <si>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</si>
  <si>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</si>
  <si>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</si>
  <si>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</si>
  <si>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</si>
  <si>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</si>
  <si>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</si>
  <si>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</si>
  <si>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</si>
  <si>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</si>
  <si>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</si>
  <si>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</si>
  <si>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</si>
  <si>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</si>
  <si>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</si>
  <si>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</si>
  <si>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</si>
  <si>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</si>
  <si>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</si>
  <si>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</si>
  <si>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</si>
  <si>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</si>
  <si>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</si>
  <si>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</si>
  <si>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</si>
  <si>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</si>
  <si>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</si>
  <si>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</si>
  <si>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</si>
  <si>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</si>
  <si>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</si>
  <si>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</si>
  <si>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</si>
  <si>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</si>
  <si>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</si>
  <si>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</si>
  <si>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</si>
  <si>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</si>
  <si>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</si>
  <si>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</si>
  <si>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</si>
  <si>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</si>
  <si>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</si>
  <si>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</si>
  <si>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</si>
  <si>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</si>
  <si>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</si>
  <si>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</si>
  <si>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</si>
  <si>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</si>
  <si>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</si>
  <si>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</si>
  <si>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</si>
  <si>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</si>
  <si>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</si>
  <si>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</si>
  <si>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</si>
  <si>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</si>
  <si>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</si>
  <si>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</si>
  <si>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</si>
  <si>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</si>
  <si>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</si>
  <si>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</si>
  <si>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</si>
  <si>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</si>
  <si>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</si>
  <si>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</si>
  <si>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</si>
  <si>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</si>
  <si>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</si>
  <si>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</si>
  <si>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</si>
  <si>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</si>
  <si>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</si>
  <si>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</si>
  <si>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</si>
  <si>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</si>
  <si>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</si>
  <si>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</si>
  <si>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</si>
  <si>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</si>
  <si>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</si>
  <si>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</si>
  <si>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</si>
  <si>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</si>
  <si>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</si>
  <si>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</si>
  <si>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</si>
  <si>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</si>
  <si>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</si>
  <si>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</si>
  <si>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</si>
  <si>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</si>
  <si>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</si>
  <si>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</si>
  <si>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</si>
  <si>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</si>
  <si>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</si>
  <si>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</si>
  <si>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</si>
  <si>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</si>
  <si>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</si>
  <si>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</si>
  <si>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</si>
  <si>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</si>
  <si>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</si>
  <si>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</si>
  <si>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</si>
  <si>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</si>
  <si>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</si>
  <si>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</si>
  <si>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</si>
  <si>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</si>
  <si>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</si>
  <si>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</si>
  <si>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</si>
  <si>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</si>
  <si>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</si>
  <si>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</si>
  <si>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</si>
  <si>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</si>
  <si>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</si>
  <si>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</si>
  <si>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</si>
  <si>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</si>
  <si>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</si>
  <si>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</si>
  <si>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</si>
  <si>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</si>
  <si>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</si>
  <si>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</si>
  <si>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</si>
  <si>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</si>
  <si>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</si>
  <si>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</si>
  <si>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</si>
  <si>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</si>
  <si>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</si>
  <si>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</si>
  <si>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</si>
  <si>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</si>
  <si>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</si>
  <si>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</si>
  <si>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</si>
  <si>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</si>
  <si>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</si>
  <si>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</si>
  <si>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</si>
  <si>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</si>
  <si>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</si>
  <si>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</si>
  <si>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</si>
  <si>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</si>
  <si>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</si>
  <si>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</si>
  <si>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</si>
  <si>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</si>
  <si>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</si>
  <si>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</si>
  <si>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</si>
  <si>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</si>
  <si>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</si>
  <si>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</si>
  <si>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</si>
  <si>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</si>
  <si>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</si>
  <si>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</si>
  <si>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</si>
  <si>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</si>
  <si>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</si>
  <si>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</si>
  <si>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</si>
  <si>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</si>
  <si>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</si>
  <si>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</si>
  <si>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</si>
  <si>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</si>
  <si>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</si>
  <si>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</si>
  <si>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</si>
  <si>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</si>
  <si>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</si>
  <si>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</si>
  <si>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</si>
  <si>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</si>
  <si>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</si>
  <si>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</si>
  <si>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</si>
  <si>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</si>
  <si>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</si>
  <si>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</si>
  <si>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</si>
  <si>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</si>
  <si>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</si>
  <si>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</si>
  <si>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</si>
  <si>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</si>
  <si>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</si>
  <si>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</si>
  <si>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</si>
  <si>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</si>
  <si>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</si>
  <si>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</si>
  <si>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</si>
  <si>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</si>
  <si>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</si>
  <si>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</si>
  <si>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</si>
  <si>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</si>
  <si>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</si>
  <si>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</si>
  <si>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</si>
  <si>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</si>
  <si>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</si>
  <si>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</si>
  <si>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</si>
  <si>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</si>
  <si>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</si>
  <si>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</si>
  <si>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</si>
  <si>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</si>
  <si>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</si>
  <si>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</si>
  <si>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</si>
  <si>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</si>
  <si>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</si>
  <si>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</si>
  <si>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</si>
  <si>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</si>
  <si>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</si>
  <si>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</si>
  <si>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</si>
  <si>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</si>
  <si>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</si>
  <si>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</si>
  <si>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</si>
  <si>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</si>
  <si>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</si>
  <si>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</si>
  <si>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</si>
  <si>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</si>
  <si>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</si>
  <si>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</si>
  <si>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</si>
  <si>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</si>
  <si>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</si>
  <si>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</si>
  <si>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</si>
  <si>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</si>
  <si>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</si>
  <si>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</si>
  <si>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</si>
  <si>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</si>
  <si>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</si>
  <si>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</si>
  <si>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</si>
  <si>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</si>
  <si>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</si>
  <si>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</si>
  <si>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</si>
  <si>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</si>
  <si>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</si>
  <si>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</si>
  <si>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</si>
  <si>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</si>
  <si>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</si>
  <si>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</si>
  <si>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</si>
  <si>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</si>
  <si>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</si>
  <si>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</si>
  <si>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</si>
  <si>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</si>
  <si>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</si>
  <si>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</si>
  <si>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</si>
  <si>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</si>
  <si>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</si>
  <si>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</si>
  <si>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</si>
  <si>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</si>
  <si>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</si>
  <si>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</si>
  <si>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</si>
  <si>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</si>
  <si>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</si>
  <si>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</si>
  <si>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</si>
  <si>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</si>
  <si>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</si>
  <si>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</si>
  <si>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</si>
  <si>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</si>
  <si>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</si>
  <si>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</si>
  <si>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</si>
  <si>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</si>
  <si>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</si>
  <si>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</si>
  <si>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</si>
  <si>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</si>
  <si>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</si>
  <si>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</si>
  <si>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</si>
  <si>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</si>
  <si>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</si>
  <si>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</si>
  <si>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</si>
  <si>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</si>
  <si>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</si>
  <si>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</si>
  <si>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</si>
  <si>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</si>
  <si>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</si>
  <si>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</si>
  <si>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</si>
  <si>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</si>
  <si>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</si>
  <si>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</si>
  <si>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</si>
  <si>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</si>
  <si>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</si>
  <si>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</si>
  <si>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</si>
  <si>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</si>
  <si>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</si>
  <si>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</si>
  <si>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</si>
  <si>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</si>
  <si>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</si>
  <si>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</si>
  <si>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</si>
  <si>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</si>
  <si>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</si>
  <si>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</si>
  <si>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</si>
  <si>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</si>
  <si>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</si>
  <si>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</si>
  <si>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</si>
  <si>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</si>
  <si>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</si>
  <si>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</si>
  <si>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</si>
  <si>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</si>
  <si>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</si>
  <si>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</si>
  <si>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</si>
  <si>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</si>
  <si>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</si>
  <si>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</si>
  <si>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</si>
  <si>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</si>
  <si>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</si>
  <si>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</si>
  <si>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</si>
  <si>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</si>
  <si>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</si>
  <si>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</si>
  <si>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</si>
  <si>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</si>
  <si>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</si>
  <si>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</si>
  <si>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</si>
  <si>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</si>
  <si>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</si>
  <si>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</si>
  <si>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</si>
  <si>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</si>
  <si>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</si>
  <si>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</si>
  <si>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</si>
  <si>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</si>
  <si>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</si>
  <si>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</si>
  <si>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</si>
  <si>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</si>
  <si>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</si>
  <si>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</si>
  <si>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</si>
  <si>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</si>
  <si>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</si>
  <si>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</si>
  <si>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</si>
  <si>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</si>
  <si>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</si>
  <si>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</si>
  <si>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</si>
  <si>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</si>
  <si>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</si>
  <si>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</si>
  <si>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</si>
  <si>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</si>
  <si>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</si>
  <si>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</si>
  <si>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</si>
  <si>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</si>
  <si>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</si>
  <si>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</si>
  <si>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</si>
  <si>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</si>
  <si>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</si>
  <si>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</si>
  <si>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</si>
  <si>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</si>
  <si>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</si>
  <si>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</si>
  <si>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</si>
  <si>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</si>
  <si>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</si>
  <si>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</si>
  <si>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</si>
  <si>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</si>
  <si>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</si>
  <si>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</si>
  <si>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</si>
  <si>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</si>
  <si>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</si>
  <si>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</si>
  <si>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</si>
  <si>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</si>
  <si>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</si>
  <si>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</si>
  <si>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</si>
  <si>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</si>
  <si>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</si>
  <si>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</si>
  <si>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</si>
  <si>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</si>
  <si>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</si>
  <si>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</si>
  <si>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</si>
  <si>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</si>
  <si>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</si>
  <si>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</si>
  <si>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</si>
  <si>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</si>
  <si>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</si>
  <si>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</si>
  <si>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</si>
  <si>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</si>
  <si>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</si>
  <si>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</si>
  <si>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</si>
  <si>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</si>
  <si>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</si>
  <si>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</si>
  <si>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</si>
  <si>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</si>
  <si>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</si>
  <si>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</si>
  <si>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</si>
  <si>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</si>
  <si>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</si>
  <si>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</si>
  <si>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</si>
  <si>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</si>
  <si>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</si>
  <si>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</si>
  <si>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</si>
  <si>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</si>
  <si>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</si>
  <si>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</si>
  <si>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</si>
  <si>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</si>
  <si>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</si>
  <si>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</si>
  <si>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</si>
  <si>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</si>
  <si>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</si>
  <si>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</si>
  <si>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</si>
  <si>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</si>
  <si>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</si>
  <si>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</si>
  <si>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</si>
  <si>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</si>
  <si>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</si>
  <si>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</si>
  <si>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</si>
  <si>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</si>
  <si>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</si>
  <si>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</si>
  <si>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</si>
  <si>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</si>
  <si>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</si>
  <si>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</si>
  <si>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</si>
  <si>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</si>
  <si>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</si>
  <si>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</si>
  <si>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</si>
  <si>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</si>
  <si>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</si>
  <si>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</si>
  <si>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</si>
  <si>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</si>
  <si>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</si>
  <si>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</si>
  <si>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</si>
  <si>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</si>
  <si>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</si>
  <si>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</si>
  <si>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</si>
  <si>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</si>
  <si>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</si>
  <si>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</si>
  <si>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</si>
  <si>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</si>
  <si>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</si>
  <si>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</si>
  <si>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</si>
  <si>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</si>
  <si>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</si>
  <si>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</si>
  <si>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</si>
  <si>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</si>
  <si>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</si>
  <si>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</si>
  <si>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</si>
  <si>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</si>
  <si>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</si>
  <si>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</si>
  <si>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</si>
  <si>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</si>
  <si>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</si>
  <si>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</si>
  <si>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</si>
  <si>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</si>
  <si>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</si>
  <si>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</si>
  <si>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</si>
  <si>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</si>
  <si>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</si>
  <si>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</si>
  <si>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</si>
  <si>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</si>
  <si>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</si>
  <si>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</si>
  <si>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</si>
  <si>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</si>
  <si>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</si>
  <si>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</si>
  <si>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</si>
  <si>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</si>
  <si>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</si>
  <si>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</si>
  <si>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</si>
  <si>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</si>
  <si>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</si>
  <si>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</si>
  <si>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</si>
  <si>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</si>
  <si>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</si>
  <si>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</si>
  <si>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</si>
  <si>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</si>
  <si>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</si>
  <si>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</si>
  <si>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</si>
  <si>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</si>
  <si>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</si>
  <si>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</si>
  <si>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</si>
  <si>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</si>
  <si>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</si>
  <si>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</si>
  <si>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</si>
  <si>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</si>
  <si>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</si>
  <si>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</si>
  <si>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</si>
  <si>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</si>
  <si>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</si>
  <si>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</si>
  <si>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</si>
  <si>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</si>
  <si>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</si>
  <si>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</si>
  <si>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</si>
  <si>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</si>
  <si>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</si>
  <si>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</si>
  <si>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</si>
  <si>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</si>
  <si>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</si>
  <si>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</si>
  <si>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</si>
  <si>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</si>
  <si>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</si>
  <si>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</si>
  <si>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</si>
  <si>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</si>
  <si>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</si>
  <si>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</si>
  <si>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</si>
  <si>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</si>
  <si>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</si>
  <si>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</si>
  <si>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</si>
  <si>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</si>
  <si>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</si>
  <si>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</si>
  <si>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</si>
  <si>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</si>
  <si>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</si>
  <si>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</si>
  <si>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</si>
  <si>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</si>
  <si>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</si>
  <si>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</si>
  <si>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</si>
  <si>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</si>
  <si>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</si>
  <si>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</si>
  <si>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</si>
  <si>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</si>
  <si>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</si>
  <si>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</si>
  <si>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</si>
  <si>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</si>
  <si>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</si>
  <si>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</si>
  <si>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</si>
  <si>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</si>
  <si>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</si>
  <si>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</si>
  <si>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</si>
  <si>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</si>
  <si>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</si>
  <si>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</si>
  <si>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</si>
  <si>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</si>
  <si>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</si>
  <si>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</si>
  <si>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</si>
  <si>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</si>
  <si>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</si>
  <si>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</si>
  <si>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</si>
  <si>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</si>
  <si>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</si>
  <si>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</si>
  <si>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</si>
  <si>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</si>
  <si>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</si>
  <si>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</si>
  <si>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</si>
  <si>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</si>
  <si>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</si>
  <si>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</si>
  <si>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</si>
  <si>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</si>
  <si>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</si>
  <si>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</si>
  <si>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</si>
  <si>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</si>
  <si>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</si>
  <si>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</si>
  <si>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</si>
  <si>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</si>
  <si>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</si>
  <si>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</si>
  <si>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</si>
  <si>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</si>
  <si>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</si>
  <si>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</si>
  <si>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</si>
  <si>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</si>
  <si>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</si>
  <si>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</si>
  <si>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</si>
  <si>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</si>
  <si>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</si>
  <si>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</si>
  <si>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</si>
  <si>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</si>
  <si>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</si>
  <si>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</si>
  <si>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</si>
  <si>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</si>
  <si>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</si>
  <si>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</si>
  <si>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</si>
  <si>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</si>
  <si>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</si>
  <si>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</si>
  <si>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</si>
  <si>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</si>
  <si>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</si>
  <si>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</si>
  <si>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</si>
  <si>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</si>
  <si>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</si>
  <si>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</si>
  <si>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</si>
  <si>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</si>
  <si>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</si>
  <si>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</si>
  <si>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</si>
  <si>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</si>
  <si>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</si>
  <si>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</si>
  <si>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</si>
  <si>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</si>
  <si>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</si>
  <si>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</si>
  <si>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</si>
  <si>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</si>
  <si>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</si>
  <si>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</si>
  <si>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</si>
  <si>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</si>
  <si>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</si>
  <si>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</si>
  <si>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</si>
  <si>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</si>
  <si>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</si>
  <si>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</si>
  <si>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</si>
  <si>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</si>
  <si>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</si>
  <si>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</si>
  <si>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</si>
  <si>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</si>
  <si>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</si>
  <si>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</si>
  <si>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</si>
  <si>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</si>
  <si>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</si>
  <si>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</si>
  <si>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</si>
  <si>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</si>
  <si>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</si>
  <si>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</si>
  <si>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</si>
  <si>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</si>
  <si>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</si>
  <si>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</si>
  <si>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</si>
  <si>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</si>
  <si>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</si>
  <si>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</si>
  <si>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</si>
  <si>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</si>
  <si>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</si>
  <si>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</si>
  <si>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</si>
  <si>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</si>
  <si>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</si>
  <si>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</si>
  <si>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</si>
  <si>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</si>
  <si>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</si>
  <si>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</si>
  <si>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</si>
  <si>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</si>
  <si>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</si>
  <si>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</si>
  <si>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</si>
  <si>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</si>
  <si>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</si>
  <si>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</si>
  <si>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</si>
  <si>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</si>
  <si>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</si>
  <si>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</si>
  <si>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</si>
  <si>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</si>
  <si>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</si>
  <si>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</si>
  <si>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</si>
  <si>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</si>
  <si>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</si>
  <si>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</si>
  <si>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</si>
  <si>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</si>
  <si>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</si>
  <si>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</si>
  <si>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</si>
  <si>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</si>
  <si>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</si>
  <si>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</si>
  <si>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</si>
  <si>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</si>
  <si>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</si>
  <si>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</si>
  <si>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</si>
  <si>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</si>
  <si>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</si>
  <si>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</si>
  <si>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</si>
  <si>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</si>
  <si>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</si>
  <si>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</si>
  <si>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</si>
  <si>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</si>
  <si>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</si>
  <si>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</si>
  <si>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</si>
  <si>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</si>
  <si>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</si>
  <si>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</si>
  <si>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</si>
  <si>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</si>
  <si>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</si>
  <si>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</si>
  <si>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</si>
  <si>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</si>
  <si>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</si>
  <si>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</si>
  <si>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</si>
  <si>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</si>
  <si>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</si>
  <si>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</si>
  <si>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</si>
  <si>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</si>
  <si>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</si>
  <si>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</si>
  <si>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</si>
  <si>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</si>
  <si>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</si>
  <si>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</si>
  <si>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</si>
  <si>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</si>
  <si>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</si>
  <si>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</si>
  <si>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</si>
  <si>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</si>
  <si>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</si>
  <si>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</si>
  <si>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</si>
  <si>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</si>
  <si>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</si>
  <si>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</si>
  <si>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</si>
  <si>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</si>
  <si>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</si>
  <si>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</si>
  <si>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</si>
  <si>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</si>
  <si>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</si>
  <si>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</si>
  <si>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</si>
  <si>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</si>
  <si>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</si>
  <si>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</si>
  <si>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</si>
  <si>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</si>
  <si>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</si>
  <si>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</si>
  <si>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</si>
  <si>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</si>
  <si>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</si>
  <si>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</si>
  <si>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</si>
  <si>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</si>
  <si>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</si>
  <si>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</si>
  <si>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</si>
  <si>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</si>
  <si>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</si>
  <si>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</si>
  <si>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</si>
  <si>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</si>
  <si>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</si>
  <si>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</si>
  <si>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</si>
  <si>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</si>
  <si>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</si>
  <si>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</si>
  <si>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</si>
  <si>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</si>
  <si>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</si>
  <si>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</si>
  <si>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</si>
  <si>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</si>
  <si>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</si>
  <si>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</si>
  <si>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</si>
  <si>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</si>
  <si>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</si>
  <si>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</si>
  <si>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</si>
  <si>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</si>
  <si>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</si>
  <si>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</si>
  <si>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</si>
  <si>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</si>
  <si>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</si>
  <si>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</si>
  <si>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</si>
  <si>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</si>
  <si>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</si>
  <si>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</si>
  <si>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</si>
  <si>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</si>
  <si>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</si>
  <si>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</si>
  <si>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</si>
  <si>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</si>
  <si>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</si>
  <si>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</si>
  <si>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</si>
  <si>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</si>
  <si>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</si>
  <si>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</si>
  <si>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</si>
  <si>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</si>
  <si>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</si>
  <si>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</si>
  <si>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</si>
  <si>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</si>
  <si>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</si>
  <si>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</si>
  <si>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</si>
  <si>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</si>
  <si>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</si>
  <si>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</si>
  <si>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</si>
  <si>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</si>
  <si>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</si>
  <si>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</si>
  <si>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</si>
  <si>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</si>
  <si>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</si>
  <si>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</si>
  <si>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</si>
  <si>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</si>
  <si>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</si>
  <si>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</si>
  <si>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</si>
  <si>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</si>
  <si>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</si>
  <si>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</si>
  <si>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</si>
  <si>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</si>
  <si>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</si>
  <si>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</si>
  <si>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</si>
  <si>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</si>
  <si>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</si>
  <si>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</si>
  <si>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</si>
  <si>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</si>
  <si>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</si>
  <si>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</si>
  <si>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</si>
  <si>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</si>
  <si>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</si>
  <si>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</si>
  <si>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</si>
  <si>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</si>
  <si>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</si>
  <si>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</si>
  <si>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</si>
  <si>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</si>
  <si>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</si>
  <si>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</si>
  <si>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</si>
  <si>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</si>
  <si>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</si>
  <si>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</si>
  <si>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</si>
  <si>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</si>
  <si>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</si>
  <si>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</si>
  <si>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</si>
  <si>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</si>
  <si>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</si>
  <si>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</si>
  <si>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</si>
  <si>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</si>
  <si>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</si>
  <si>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</si>
  <si>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</si>
  <si>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</si>
  <si>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</si>
  <si>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</si>
  <si>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</si>
  <si>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</si>
  <si>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</si>
  <si>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</si>
  <si>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</si>
  <si>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</si>
  <si>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</si>
  <si>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</si>
  <si>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</si>
  <si>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</si>
  <si>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</si>
  <si>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</si>
  <si>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</si>
  <si>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</si>
  <si>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</si>
  <si>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</si>
  <si>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</si>
  <si>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</si>
  <si>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</si>
  <si>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</si>
  <si>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</si>
  <si>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</si>
  <si>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</si>
  <si>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</si>
  <si>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</si>
  <si>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</si>
  <si>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</si>
  <si>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</si>
  <si>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</si>
  <si>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</si>
  <si>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</si>
  <si>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</si>
  <si>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</si>
  <si>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</si>
  <si>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</si>
  <si>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</si>
  <si>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</si>
  <si>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</si>
  <si>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</si>
  <si>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</si>
  <si>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</si>
  <si>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</si>
  <si>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</si>
  <si>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</si>
  <si>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</si>
  <si>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</si>
  <si>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</si>
  <si>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</si>
  <si>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</si>
  <si>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</si>
  <si>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</si>
  <si>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</si>
  <si>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</si>
  <si>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</si>
  <si>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</si>
  <si>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</si>
  <si>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</si>
  <si>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</si>
  <si>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</si>
  <si>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</si>
  <si>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</si>
  <si>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</si>
  <si>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</si>
  <si>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</si>
  <si>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</si>
  <si>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</si>
  <si>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</si>
  <si>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</si>
  <si>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</si>
  <si>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</si>
  <si>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</si>
  <si>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</si>
  <si>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</si>
  <si>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</si>
  <si>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</si>
  <si>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</si>
  <si>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</si>
  <si>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</si>
  <si>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</si>
  <si>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</si>
  <si>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</si>
  <si>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</si>
  <si>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</si>
  <si>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</si>
  <si>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</si>
  <si>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</si>
  <si>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</si>
  <si>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</si>
  <si>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</si>
  <si>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</si>
  <si>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</si>
  <si>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</si>
  <si>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</si>
  <si>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</si>
  <si>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</si>
  <si>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</si>
  <si>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</si>
  <si>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</si>
  <si>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</si>
  <si>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</si>
  <si>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</si>
  <si>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</si>
  <si>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</si>
  <si>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</si>
  <si>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</si>
  <si>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</si>
  <si>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</si>
  <si>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</si>
  <si>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</si>
  <si>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</si>
  <si>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</si>
  <si>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</si>
  <si>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</si>
  <si>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</si>
  <si>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</si>
  <si>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</si>
  <si>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</si>
  <si>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</si>
  <si>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</si>
  <si>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</si>
  <si>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</si>
  <si>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</si>
  <si>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</si>
  <si>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</si>
  <si>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</si>
  <si>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</si>
  <si>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</si>
  <si>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</si>
  <si>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</si>
  <si>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</si>
  <si>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</si>
  <si>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</si>
  <si>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</si>
  <si>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</si>
  <si>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</si>
  <si>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</si>
  <si>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</si>
  <si>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</si>
  <si>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</si>
  <si>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</si>
  <si>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</si>
  <si>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</si>
  <si>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</si>
  <si>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</si>
  <si>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</si>
  <si>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</si>
  <si>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</si>
  <si>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</si>
  <si>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</si>
  <si>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</si>
  <si>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</si>
  <si>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</si>
  <si>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</si>
  <si>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</si>
  <si>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</si>
  <si>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</si>
  <si>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</si>
  <si>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</si>
  <si>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</si>
  <si>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</si>
  <si>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</si>
  <si>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</si>
  <si>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</si>
  <si>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</si>
  <si>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</si>
  <si>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</si>
  <si>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</si>
  <si>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</si>
  <si>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</si>
  <si>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</si>
  <si>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</si>
  <si>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</si>
  <si>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</si>
  <si>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</si>
  <si>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</si>
  <si>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</si>
  <si>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</si>
  <si>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</si>
  <si>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</si>
  <si>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</si>
  <si>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</si>
  <si>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</si>
  <si>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</si>
  <si>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</si>
  <si>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</si>
  <si>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</si>
  <si>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</si>
  <si>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</si>
  <si>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</si>
  <si>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</si>
  <si>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</si>
  <si>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</si>
  <si>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</si>
  <si>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</si>
  <si>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</si>
  <si>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</si>
  <si>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</si>
  <si>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</si>
  <si>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</si>
  <si>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</si>
  <si>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</si>
  <si>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</si>
  <si>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</si>
  <si>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</si>
  <si>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</si>
  <si>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</si>
  <si>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</si>
  <si>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</si>
  <si>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</si>
  <si>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</si>
  <si>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</si>
  <si>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</si>
  <si>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</si>
  <si>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</si>
  <si>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</si>
  <si>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</si>
  <si>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</si>
  <si>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</si>
  <si>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</si>
  <si>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</si>
  <si>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</si>
  <si>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</si>
  <si>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</si>
  <si>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</si>
  <si>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</si>
  <si>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</si>
  <si>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</si>
  <si>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</si>
  <si>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</si>
  <si>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</si>
  <si>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</si>
  <si>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</si>
  <si>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</si>
  <si>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</si>
  <si>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</si>
  <si>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</si>
  <si>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</si>
  <si>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</si>
  <si>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</si>
  <si>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</si>
  <si>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</si>
  <si>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</si>
  <si>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</si>
  <si>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</si>
  <si>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</si>
  <si>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</si>
  <si>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</si>
  <si>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</si>
  <si>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</si>
  <si>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</si>
  <si>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</si>
  <si>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</si>
  <si>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</si>
  <si>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</si>
  <si>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</si>
  <si>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</si>
  <si>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</si>
  <si>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</si>
  <si>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</si>
  <si>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</si>
  <si>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</si>
  <si>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</si>
  <si>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</si>
  <si>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</si>
  <si>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</si>
  <si>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</si>
  <si>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</si>
  <si>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</si>
  <si>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</si>
  <si>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</si>
  <si>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</si>
  <si>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</si>
  <si>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</si>
  <si>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</si>
  <si>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</si>
  <si>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</si>
  <si>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</si>
  <si>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</si>
  <si>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</si>
  <si>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</si>
  <si>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</si>
  <si>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</si>
  <si>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</si>
  <si>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</si>
  <si>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</si>
  <si>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</si>
  <si>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</si>
  <si>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</si>
  <si>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</si>
  <si>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</si>
  <si>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</si>
  <si>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</si>
  <si>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</si>
  <si>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</si>
  <si>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</si>
  <si>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</si>
  <si>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</si>
  <si>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</si>
  <si>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</si>
  <si>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</si>
  <si>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</si>
  <si>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</si>
  <si>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</si>
  <si>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</si>
  <si>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</si>
  <si>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</si>
  <si>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</si>
  <si>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</si>
  <si>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</si>
  <si>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</si>
  <si>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</si>
  <si>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</si>
  <si>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</si>
  <si>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</si>
  <si>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</si>
  <si>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</si>
  <si>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</si>
  <si>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</si>
  <si>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</si>
  <si>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</si>
  <si>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</si>
  <si>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</si>
  <si>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</si>
  <si>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</si>
  <si>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</si>
  <si>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</si>
  <si>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</si>
  <si>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</si>
  <si>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</si>
  <si>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</si>
  <si>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</si>
  <si>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</si>
  <si>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</si>
  <si>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</si>
  <si>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</si>
  <si>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</si>
  <si>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</si>
  <si>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</si>
  <si>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</si>
  <si>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</si>
  <si>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</si>
  <si>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</si>
  <si>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</si>
  <si>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</si>
  <si>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</si>
  <si>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</si>
  <si>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</si>
  <si>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</si>
  <si>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</si>
  <si>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</si>
  <si>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</si>
  <si>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</si>
  <si>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</si>
  <si>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</si>
  <si>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</si>
  <si>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</si>
  <si>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</si>
  <si>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</si>
  <si>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</si>
  <si>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</si>
  <si>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</si>
  <si>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</si>
  <si>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</si>
  <si>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</si>
  <si>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</si>
  <si>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</si>
  <si>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</si>
  <si>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</si>
  <si>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</si>
  <si>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</si>
  <si>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</si>
  <si>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</si>
  <si>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</si>
  <si>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</si>
  <si>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</si>
  <si>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</si>
  <si>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</si>
  <si>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</si>
  <si>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</si>
  <si>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</si>
  <si>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</si>
  <si>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</si>
  <si>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</si>
  <si>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</si>
  <si>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</si>
  <si>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</si>
  <si>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</si>
  <si>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</si>
  <si>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</si>
  <si>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</si>
  <si>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</si>
  <si>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</si>
  <si>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</si>
  <si>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</si>
  <si>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</si>
  <si>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</si>
  <si>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</si>
  <si>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</si>
  <si>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</si>
  <si>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</si>
  <si>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</si>
  <si>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</si>
  <si>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</si>
  <si>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</si>
  <si>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</si>
  <si>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</si>
  <si>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</si>
  <si>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</si>
  <si>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</si>
  <si>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</si>
  <si>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</si>
  <si>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</si>
  <si>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</si>
  <si>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</si>
  <si>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</si>
  <si>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</si>
  <si>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</si>
  <si>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</si>
  <si>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</si>
  <si>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</si>
  <si>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</si>
  <si>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</si>
  <si>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</si>
  <si>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</si>
  <si>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</si>
  <si>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</si>
  <si>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</si>
  <si>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</si>
  <si>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</si>
  <si>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</si>
  <si>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</si>
  <si>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</si>
  <si>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</si>
  <si>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</si>
  <si>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</si>
  <si>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</si>
  <si>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</si>
  <si>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</si>
  <si>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</si>
  <si>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</si>
  <si>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</si>
  <si>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</si>
  <si>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</si>
  <si>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</si>
  <si>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</si>
  <si>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</si>
  <si>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</si>
  <si>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</si>
  <si>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</si>
  <si>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</si>
  <si>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</si>
  <si>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</si>
  <si>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</si>
  <si>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</si>
  <si>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</si>
  <si>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</si>
  <si>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</si>
  <si>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</si>
  <si>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</si>
  <si>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</si>
  <si>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</si>
  <si>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</si>
  <si>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</si>
  <si>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</si>
  <si>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</si>
  <si>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</si>
  <si>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</si>
  <si>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</si>
  <si>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</si>
  <si>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</si>
  <si>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</si>
  <si>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</si>
  <si>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</si>
  <si>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</si>
  <si>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</si>
  <si>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</si>
  <si>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</si>
  <si>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</si>
  <si>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</si>
  <si>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</si>
  <si>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</si>
  <si>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</si>
  <si>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</si>
  <si>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</si>
  <si>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</si>
  <si>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</si>
  <si>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</si>
  <si>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</si>
  <si>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</si>
  <si>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</si>
  <si>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</si>
  <si>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</si>
  <si>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</si>
  <si>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</si>
  <si>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</si>
  <si>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</si>
  <si>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</si>
  <si>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</si>
  <si>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</si>
  <si>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</si>
  <si>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</si>
  <si>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</si>
  <si>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</si>
  <si>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</si>
  <si>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</si>
  <si>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</si>
  <si>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</si>
  <si>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</si>
  <si>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</si>
  <si>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</si>
  <si>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</si>
  <si>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</si>
  <si>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</si>
  <si>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</si>
  <si>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</si>
  <si>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</si>
  <si>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</si>
  <si>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</si>
  <si>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</si>
  <si>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</si>
  <si>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</si>
  <si>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</si>
  <si>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</si>
  <si>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</si>
  <si>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</si>
  <si>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</si>
  <si>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</si>
  <si>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</si>
  <si>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</si>
  <si>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</si>
  <si>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</si>
  <si>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</si>
  <si>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</si>
  <si>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</si>
  <si>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</si>
  <si>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</si>
  <si>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</si>
  <si>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</si>
  <si>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</si>
  <si>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</si>
  <si>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</si>
  <si>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</si>
  <si>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</si>
  <si>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</si>
  <si>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</si>
  <si>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</si>
  <si>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</si>
  <si>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</si>
  <si>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</si>
  <si>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</si>
  <si>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</si>
  <si>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</si>
  <si>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</si>
  <si>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</si>
  <si>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</si>
  <si>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</si>
  <si>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</si>
  <si>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</si>
  <si>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</si>
  <si>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</si>
  <si>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</si>
  <si>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</si>
  <si>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</si>
  <si>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</si>
  <si>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</si>
  <si>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</si>
  <si>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</si>
  <si>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</si>
  <si>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</si>
  <si>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</si>
  <si>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</si>
  <si>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</si>
  <si>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</si>
  <si>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</si>
  <si>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</si>
  <si>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</si>
  <si>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</si>
  <si>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</si>
  <si>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</si>
  <si>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</si>
  <si>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</si>
  <si>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</si>
  <si>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</si>
  <si>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</si>
  <si>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</si>
  <si>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</si>
  <si>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</si>
  <si>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</si>
  <si>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</si>
  <si>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</si>
  <si>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</si>
  <si>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</si>
  <si>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</si>
  <si>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</si>
  <si>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</si>
  <si>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</si>
  <si>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</si>
  <si>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</si>
  <si>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</si>
  <si>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</si>
  <si>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</si>
  <si>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</si>
  <si>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</si>
  <si>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</si>
  <si>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</si>
  <si>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</si>
  <si>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</si>
  <si>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</si>
  <si>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</si>
  <si>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</si>
  <si>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</si>
  <si>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</si>
  <si>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</si>
  <si>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</si>
  <si>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</si>
  <si>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</si>
  <si>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</si>
  <si>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</si>
  <si>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</si>
  <si>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</si>
  <si>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</si>
  <si>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</si>
  <si>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</si>
  <si>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</si>
  <si>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</si>
  <si>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</si>
  <si>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</si>
  <si>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</si>
  <si>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</si>
  <si>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</si>
  <si>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</si>
  <si>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</si>
  <si>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</si>
  <si>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</si>
  <si>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</si>
  <si>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</si>
  <si>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</si>
  <si>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</si>
  <si>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</si>
  <si>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</si>
  <si>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</si>
  <si>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</si>
  <si>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</si>
  <si>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</si>
  <si>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</si>
  <si>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</si>
  <si>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</si>
  <si>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</si>
  <si>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</si>
  <si>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</si>
  <si>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</si>
  <si>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</si>
  <si>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</si>
  <si>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</si>
  <si>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</si>
  <si>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</si>
  <si>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</si>
  <si>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</si>
  <si>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</si>
  <si>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</si>
  <si>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</si>
  <si>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</si>
  <si>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</si>
  <si>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</si>
  <si>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</si>
  <si>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</si>
  <si>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</si>
  <si>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</si>
  <si>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</si>
  <si>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</si>
  <si>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</si>
  <si>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</si>
  <si>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</si>
  <si>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</si>
  <si>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</si>
  <si>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</si>
  <si>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</si>
  <si>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</si>
  <si>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</si>
  <si>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</si>
  <si>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</si>
  <si>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</si>
  <si>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</si>
  <si>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</si>
  <si>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</si>
  <si>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</si>
  <si>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</si>
  <si>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</si>
  <si>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</si>
  <si>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</si>
  <si>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</si>
  <si>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</si>
  <si>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</si>
  <si>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</si>
  <si>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</si>
  <si>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</si>
  <si>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</si>
  <si>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</si>
  <si>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</si>
  <si>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</si>
  <si>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</si>
  <si>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</si>
  <si>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</si>
  <si>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</si>
  <si>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</si>
  <si>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</si>
  <si>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</si>
  <si>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</si>
  <si>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</si>
  <si>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</si>
  <si>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</si>
  <si>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</si>
  <si>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</si>
  <si>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</si>
  <si>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</si>
  <si>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</si>
  <si>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</si>
  <si>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</si>
  <si>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</si>
  <si>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</si>
  <si>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</si>
  <si>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</si>
  <si>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</si>
  <si>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</si>
  <si>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</si>
  <si>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</si>
  <si>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</si>
  <si>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</si>
  <si>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</si>
  <si>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</si>
  <si>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</si>
  <si>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</si>
  <si>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</si>
  <si>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</si>
  <si>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</si>
  <si>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</si>
  <si>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</si>
  <si>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</si>
  <si>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</si>
  <si>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</si>
  <si>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</si>
  <si>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</si>
  <si>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</si>
  <si>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</si>
  <si>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</si>
  <si>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</si>
  <si>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</si>
  <si>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</si>
  <si>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</si>
  <si>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</si>
  <si>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</si>
  <si>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</si>
  <si>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</si>
  <si>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</si>
  <si>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</si>
  <si>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</si>
  <si>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</si>
  <si>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</si>
  <si>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</si>
  <si>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</si>
  <si>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</si>
  <si>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</si>
  <si>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</si>
  <si>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</si>
  <si>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</si>
  <si>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</si>
  <si>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</si>
  <si>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</si>
  <si>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</si>
  <si>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</si>
  <si>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</si>
  <si>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</si>
  <si>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</si>
  <si>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</si>
  <si>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</si>
  <si>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</si>
  <si>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</si>
  <si>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</si>
  <si>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</si>
  <si>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</si>
  <si>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</si>
  <si>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</si>
  <si>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</si>
  <si>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</si>
  <si>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</si>
  <si>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</si>
  <si>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</si>
  <si>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</si>
  <si>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</si>
  <si>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</si>
  <si>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</si>
  <si>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</si>
  <si>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</si>
  <si>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</si>
  <si>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</si>
  <si>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</si>
  <si>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</si>
  <si>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</si>
  <si>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</si>
  <si>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</si>
  <si>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</si>
  <si>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</si>
  <si>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</si>
  <si>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</si>
  <si>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</si>
  <si>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</si>
  <si>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</si>
  <si>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</si>
  <si>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</si>
  <si>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</si>
  <si>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</si>
  <si>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</si>
  <si>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</si>
  <si>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</si>
  <si>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</si>
  <si>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</si>
  <si>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</si>
  <si>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</si>
  <si>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</si>
  <si>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</si>
  <si>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</si>
  <si>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</si>
  <si>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</si>
  <si>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</si>
  <si>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</si>
  <si>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</si>
  <si>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</si>
  <si>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</si>
  <si>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</si>
  <si>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</si>
  <si>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</si>
  <si>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</si>
  <si>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</si>
  <si>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</si>
  <si>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</si>
  <si>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</si>
  <si>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</si>
  <si>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</si>
  <si>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</si>
  <si>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</si>
  <si>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</si>
  <si>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</si>
  <si>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</si>
  <si>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</si>
  <si>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</si>
  <si>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</si>
  <si>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</si>
  <si>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</si>
  <si>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</si>
  <si>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</si>
  <si>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</si>
  <si>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</si>
  <si>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</si>
  <si>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</si>
  <si>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</si>
  <si>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</si>
  <si>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</si>
  <si>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</si>
  <si>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</si>
  <si>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</si>
  <si>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</si>
  <si>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</si>
  <si>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</si>
  <si>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</si>
  <si>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</si>
  <si>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</si>
  <si>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</si>
  <si>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</si>
  <si>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</si>
  <si>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</si>
  <si>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</si>
  <si>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</si>
  <si>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</si>
  <si>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</si>
  <si>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</si>
  <si>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</si>
  <si>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</si>
  <si>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</si>
  <si>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</si>
  <si>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</si>
  <si>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</si>
  <si>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</si>
  <si>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</si>
  <si>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</si>
  <si>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</si>
  <si>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</si>
  <si>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</si>
  <si>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</si>
  <si>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</si>
  <si>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</si>
  <si>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</si>
  <si>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</si>
  <si>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</si>
  <si>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</si>
  <si>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</si>
  <si>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</si>
  <si>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</si>
  <si>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</si>
  <si>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</si>
  <si>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</si>
  <si>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</si>
  <si>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</si>
  <si>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</si>
  <si>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</si>
  <si>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</si>
  <si>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</si>
  <si>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</si>
  <si>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</si>
  <si>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</si>
  <si>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</si>
  <si>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</si>
  <si>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</si>
  <si>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</si>
  <si>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</si>
  <si>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</si>
  <si>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</si>
  <si>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</si>
  <si>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</si>
  <si>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</si>
  <si>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</si>
  <si>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</si>
  <si>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</si>
  <si>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</si>
  <si>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</si>
  <si>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</si>
  <si>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</si>
  <si>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</si>
  <si>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</si>
  <si>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</si>
  <si>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</si>
  <si>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</si>
  <si>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</si>
  <si>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</si>
  <si>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</si>
  <si>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</si>
  <si>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</si>
  <si>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</si>
  <si>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</si>
  <si>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</si>
  <si>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</si>
  <si>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</si>
  <si>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</si>
  <si>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</si>
  <si>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</si>
  <si>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</si>
  <si>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</si>
  <si>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</si>
  <si>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</si>
  <si>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</si>
  <si>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</si>
  <si>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</si>
  <si>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</si>
  <si>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</si>
  <si>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</si>
  <si>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</si>
  <si>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</si>
  <si>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</si>
  <si>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</si>
  <si>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</si>
  <si>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</si>
  <si>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</si>
  <si>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</si>
  <si>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</si>
  <si>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</si>
  <si>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</si>
  <si>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</si>
  <si>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</si>
  <si>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</si>
  <si>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</si>
  <si>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</si>
  <si>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</si>
  <si>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</si>
  <si>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</si>
  <si>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</si>
  <si>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</si>
  <si>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</si>
  <si>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</si>
  <si>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</si>
  <si>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</si>
  <si>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</si>
  <si>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</si>
  <si>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</si>
  <si>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</si>
  <si>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</si>
  <si>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</si>
  <si>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</si>
  <si>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</si>
  <si>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</si>
  <si>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</si>
  <si>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</si>
  <si>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</si>
  <si>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</si>
  <si>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</si>
  <si>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</si>
  <si>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</si>
  <si>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</si>
  <si>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</si>
  <si>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</si>
  <si>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</si>
  <si>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</si>
  <si>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</si>
  <si>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</si>
  <si>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</si>
  <si>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</si>
  <si>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</si>
  <si>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</si>
  <si>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</si>
  <si>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</si>
  <si>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</si>
  <si>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</si>
  <si>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</si>
  <si>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</si>
  <si>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</si>
  <si>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</si>
  <si>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</si>
  <si>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</si>
  <si>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</si>
  <si>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</si>
  <si>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</si>
  <si>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</si>
  <si>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</si>
  <si>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</si>
  <si>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</si>
  <si>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</si>
  <si>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</si>
  <si>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</si>
  <si>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</si>
  <si>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</si>
  <si>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</si>
  <si>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</si>
  <si>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</si>
  <si>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</si>
  <si>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</si>
  <si>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</si>
  <si>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</si>
  <si>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</si>
  <si>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</si>
  <si>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</si>
  <si>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</si>
  <si>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</si>
  <si>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</si>
  <si>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</si>
  <si>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</si>
  <si>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</si>
  <si>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</si>
  <si>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</si>
  <si>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</si>
  <si>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</si>
  <si>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</si>
  <si>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</si>
  <si>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</si>
  <si>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</si>
  <si>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</si>
  <si>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</si>
  <si>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</si>
  <si>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</si>
  <si>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</si>
  <si>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</si>
  <si>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</si>
  <si>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</si>
  <si>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</si>
  <si>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</si>
  <si>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</si>
  <si>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</si>
  <si>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</si>
  <si>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</si>
  <si>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</si>
  <si>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</si>
  <si>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</si>
  <si>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</si>
  <si>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</si>
  <si>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</si>
  <si>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</si>
  <si>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</si>
  <si>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</si>
  <si>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</si>
  <si>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</si>
  <si>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</si>
  <si>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</si>
  <si>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</si>
  <si>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</si>
  <si>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</si>
  <si>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</si>
  <si>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</si>
  <si>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</si>
  <si>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</si>
  <si>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</si>
  <si>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</si>
  <si>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</si>
  <si>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</si>
  <si>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</si>
  <si>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</si>
  <si>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</si>
  <si>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</si>
  <si>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</si>
  <si>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</si>
  <si>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</si>
  <si>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</si>
  <si>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</si>
  <si>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</si>
  <si>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</si>
  <si>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</si>
  <si>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</si>
  <si>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</si>
  <si>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</si>
  <si>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</si>
  <si>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</si>
  <si>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</si>
  <si>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</si>
  <si>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</si>
  <si>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</si>
  <si>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</si>
  <si>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</si>
  <si>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</si>
  <si>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</si>
  <si>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</si>
  <si>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</si>
  <si>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</si>
  <si>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</si>
  <si>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</si>
  <si>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</si>
  <si>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</si>
  <si>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</si>
  <si>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</si>
  <si>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</si>
  <si>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</si>
  <si>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</si>
  <si>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</si>
  <si>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</si>
  <si>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</si>
  <si>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</si>
  <si>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</si>
  <si>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</si>
  <si>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</si>
  <si>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</si>
  <si>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</si>
  <si>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</si>
  <si>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</si>
  <si>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</si>
  <si>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</si>
  <si>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</si>
  <si>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</si>
  <si>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</si>
  <si>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</si>
  <si>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</si>
  <si>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</si>
  <si>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</si>
  <si>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</si>
  <si>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</si>
  <si>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</si>
  <si>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</si>
  <si>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</si>
  <si>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</si>
  <si>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</si>
  <si>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</si>
  <si>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</si>
  <si>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</si>
  <si>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</si>
  <si>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</si>
  <si>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</si>
  <si>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</si>
  <si>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</si>
  <si>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</si>
  <si>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</si>
  <si>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</si>
  <si>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</si>
  <si>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</si>
  <si>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</si>
  <si>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</si>
  <si>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</si>
  <si>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</si>
  <si>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</si>
  <si>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</si>
  <si>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</si>
  <si>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</si>
  <si>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</si>
  <si>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</si>
  <si>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</si>
  <si>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</si>
  <si>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</si>
  <si>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</si>
  <si>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</si>
  <si>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</si>
  <si>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</si>
  <si>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</si>
  <si>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</si>
  <si>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</si>
  <si>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</si>
  <si>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</si>
  <si>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</si>
  <si>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</si>
  <si>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</si>
  <si>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</si>
  <si>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</si>
  <si>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</si>
  <si>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</si>
  <si>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</si>
  <si>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</si>
  <si>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</si>
  <si>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</si>
  <si>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</si>
  <si>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</si>
  <si>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</si>
  <si>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</si>
  <si>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</si>
  <si>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</si>
  <si>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</si>
  <si>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</si>
  <si>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</si>
  <si>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</si>
  <si>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</si>
  <si>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</si>
  <si>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</si>
  <si>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</si>
  <si>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</si>
  <si>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</si>
  <si>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</si>
  <si>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</si>
  <si>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</si>
  <si>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</si>
  <si>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</si>
  <si>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</si>
  <si>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</si>
  <si>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</si>
  <si>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</si>
  <si>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</si>
  <si>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</si>
  <si>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</si>
  <si>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</si>
  <si>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</si>
  <si>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</si>
  <si>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</si>
  <si>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</si>
  <si>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</si>
  <si>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</si>
  <si>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</si>
  <si>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</si>
  <si>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</si>
  <si>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</si>
  <si>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</si>
  <si>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</si>
  <si>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</si>
  <si>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</si>
  <si>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</si>
  <si>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</si>
  <si>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</si>
  <si>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</si>
  <si>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</si>
  <si>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</si>
  <si>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</si>
  <si>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</si>
  <si>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</si>
  <si>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</si>
  <si>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</si>
  <si>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</si>
  <si>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</si>
  <si>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</si>
  <si>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</si>
  <si>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</si>
  <si>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</si>
  <si>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</si>
  <si>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</si>
  <si>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</si>
  <si>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</si>
  <si>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</si>
  <si>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</si>
  <si>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</si>
  <si>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</si>
  <si>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</si>
  <si>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</si>
  <si>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</si>
  <si>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</si>
  <si>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</si>
  <si>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</si>
  <si>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</si>
  <si>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</si>
  <si>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</si>
  <si>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</si>
  <si>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</si>
  <si>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</si>
  <si>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</si>
  <si>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</si>
  <si>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</si>
  <si>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</si>
  <si>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</si>
  <si>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</si>
  <si>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</si>
  <si>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</si>
  <si>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</si>
  <si>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</si>
  <si>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</si>
  <si>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</si>
  <si>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</si>
  <si>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</si>
  <si>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</si>
  <si>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</si>
  <si>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</si>
  <si>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</si>
  <si>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</si>
  <si>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</si>
  <si>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</si>
  <si>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</si>
  <si>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</si>
  <si>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</si>
  <si>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</si>
  <si>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</si>
  <si>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</si>
  <si>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</si>
  <si>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</si>
  <si>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</si>
  <si>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</si>
  <si>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</si>
  <si>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</si>
  <si>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</si>
  <si>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</si>
  <si>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</si>
  <si>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</si>
  <si>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</si>
  <si>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</si>
  <si>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</si>
  <si>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</si>
  <si>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</si>
  <si>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</si>
  <si>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</si>
  <si>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</si>
  <si>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</si>
  <si>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</si>
  <si>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</si>
  <si>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</si>
  <si>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</si>
  <si>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</si>
  <si>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</si>
  <si>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</si>
  <si>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</si>
  <si>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</si>
  <si>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</si>
  <si>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</si>
  <si>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</si>
  <si>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</si>
  <si>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</si>
  <si>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</si>
  <si>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</si>
  <si>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</si>
  <si>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</si>
  <si>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</si>
  <si>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</si>
  <si>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</si>
  <si>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</si>
  <si>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</si>
  <si>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</si>
  <si>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</si>
  <si>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</si>
  <si>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</si>
  <si>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</si>
  <si>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</si>
  <si>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</si>
  <si>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</si>
  <si>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</si>
  <si>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</si>
  <si>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</si>
  <si>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</si>
  <si>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</si>
  <si>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</si>
  <si>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</si>
  <si>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</si>
  <si>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</si>
  <si>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</si>
  <si>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</si>
  <si>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</si>
  <si>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</si>
  <si>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</si>
  <si>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</si>
  <si>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</si>
  <si>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</si>
  <si>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</si>
  <si>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</si>
  <si>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</si>
  <si>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</si>
  <si>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</si>
  <si>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</si>
  <si>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</si>
  <si>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</si>
  <si>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</si>
  <si>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</si>
  <si>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</si>
  <si>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</si>
  <si>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</si>
  <si>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</si>
  <si>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</si>
  <si>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</si>
  <si>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</si>
  <si>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</si>
  <si>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</si>
  <si>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</si>
  <si>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</si>
  <si>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</si>
  <si>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</si>
  <si>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</si>
  <si>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</si>
  <si>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</si>
  <si>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</si>
  <si>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</si>
  <si>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</si>
  <si>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</si>
  <si>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</si>
  <si>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</si>
  <si>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</si>
  <si>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</si>
  <si>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</si>
  <si>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</si>
  <si>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</si>
  <si>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</si>
  <si>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</si>
  <si>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</si>
  <si>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</si>
  <si>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</si>
  <si>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</si>
  <si>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</si>
  <si>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</si>
  <si>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</si>
  <si>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</si>
  <si>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</si>
  <si>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</si>
  <si>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</si>
  <si>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</si>
  <si>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</si>
  <si>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</si>
  <si>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</si>
  <si>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</si>
  <si>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</si>
  <si>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</si>
  <si>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</si>
  <si>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</si>
  <si>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</si>
  <si>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</si>
  <si>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</si>
  <si>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</si>
  <si>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</si>
  <si>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</si>
  <si>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</si>
  <si>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</si>
  <si>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</si>
  <si>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</si>
  <si>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</si>
  <si>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</si>
  <si>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</si>
  <si>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</si>
  <si>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</si>
  <si>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</si>
  <si>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</si>
  <si>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</si>
  <si>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</si>
  <si>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</si>
  <si>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</si>
  <si>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</si>
  <si>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</si>
  <si>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</si>
  <si>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</si>
  <si>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</si>
  <si>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</si>
  <si>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</si>
  <si>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</si>
  <si>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</si>
  <si>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</si>
  <si>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</si>
  <si>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</si>
  <si>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</si>
  <si>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</si>
  <si>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</si>
  <si>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</si>
  <si>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</si>
  <si>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</si>
  <si>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</si>
  <si>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</si>
  <si>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</si>
  <si>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</si>
  <si>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</si>
  <si>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</si>
  <si>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</si>
  <si>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</si>
  <si>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</si>
  <si>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</si>
  <si>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</si>
  <si>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</si>
  <si>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</si>
  <si>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</si>
  <si>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</si>
  <si>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</si>
  <si>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</si>
  <si>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</si>
  <si>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</si>
  <si>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</si>
  <si>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</si>
  <si>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</si>
  <si>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</si>
  <si>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</si>
  <si>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</si>
  <si>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</si>
  <si>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</si>
  <si>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</si>
  <si>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</si>
  <si>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</si>
  <si>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</si>
  <si>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</si>
  <si>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</si>
  <si>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</si>
  <si>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</si>
  <si>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</si>
  <si>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</si>
  <si>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</si>
  <si>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</si>
  <si>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</si>
  <si>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</si>
  <si>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</si>
  <si>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</si>
  <si>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</si>
  <si>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</si>
  <si>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</si>
  <si>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</si>
  <si>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</si>
  <si>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</si>
  <si>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</si>
  <si>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</si>
  <si>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</si>
  <si>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</si>
  <si>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</si>
  <si>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</si>
  <si>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</si>
  <si>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</si>
  <si>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</si>
  <si>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</si>
  <si>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</si>
  <si>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</si>
  <si>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</si>
  <si>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</si>
  <si>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</si>
  <si>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</si>
  <si>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</si>
  <si>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</si>
  <si>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</si>
  <si>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</si>
  <si>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</si>
  <si>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</si>
  <si>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</si>
  <si>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</si>
  <si>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</si>
  <si>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</si>
  <si>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</si>
  <si>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</si>
  <si>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</si>
  <si>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</si>
  <si>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</si>
  <si>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</si>
  <si>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</si>
  <si>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</si>
  <si>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</si>
  <si>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</si>
  <si>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</si>
  <si>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</si>
  <si>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</si>
  <si>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</si>
  <si>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</si>
  <si>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</si>
  <si>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</si>
  <si>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</si>
  <si>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</si>
  <si>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</si>
  <si>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</si>
  <si>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</si>
  <si>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</si>
  <si>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</si>
  <si>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</si>
  <si>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</si>
  <si>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</si>
  <si>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</si>
  <si>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</si>
  <si>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</si>
  <si>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</si>
  <si>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</si>
  <si>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</si>
  <si>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</si>
  <si>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</si>
  <si>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</si>
  <si>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</si>
  <si>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</si>
  <si>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</si>
  <si>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</si>
  <si>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</si>
  <si>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</si>
  <si>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</si>
  <si>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</si>
  <si>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</si>
  <si>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</si>
  <si>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</si>
  <si>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</si>
  <si>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</si>
  <si>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</si>
  <si>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</si>
  <si>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</si>
  <si>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</si>
  <si>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</si>
  <si>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</si>
  <si>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</si>
  <si>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</si>
  <si>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</si>
  <si>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</si>
  <si>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</si>
  <si>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</si>
  <si>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</si>
  <si>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</si>
  <si>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</si>
  <si>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</si>
  <si>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</si>
  <si>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</si>
  <si>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</si>
  <si>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</si>
  <si>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</si>
  <si>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</si>
  <si>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</si>
  <si>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</si>
  <si>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</si>
  <si>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</si>
  <si>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</si>
  <si>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</si>
  <si>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</si>
  <si>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</si>
  <si>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</si>
  <si>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</si>
  <si>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</si>
  <si>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</si>
  <si>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</si>
  <si>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</si>
  <si>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</si>
  <si>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</si>
  <si>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</si>
  <si>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</si>
  <si>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</si>
  <si>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</si>
  <si>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</si>
  <si>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</si>
  <si>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</si>
  <si>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</si>
  <si>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</si>
  <si>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</si>
  <si>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</si>
  <si>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</si>
  <si>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</si>
  <si>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</si>
  <si>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</si>
  <si>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</si>
  <si>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</si>
  <si>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</si>
  <si>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</si>
  <si>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</si>
  <si>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</si>
  <si>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</si>
  <si>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</si>
  <si>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</si>
  <si>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</si>
  <si>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</si>
  <si>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</si>
  <si>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</si>
  <si>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</si>
  <si>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</si>
  <si>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</si>
  <si>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</si>
  <si>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</si>
  <si>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</si>
  <si>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</si>
  <si>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</si>
  <si>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</si>
  <si>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</si>
  <si>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</si>
  <si>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</si>
  <si>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</si>
  <si>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</si>
  <si>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</si>
  <si>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</si>
  <si>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</si>
  <si>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</si>
  <si>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</si>
  <si>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</si>
  <si>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</si>
  <si>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</si>
  <si>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</si>
  <si>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</si>
  <si>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</si>
  <si>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</si>
  <si>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</si>
  <si>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</si>
  <si>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</si>
  <si>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</si>
  <si>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</si>
  <si>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</si>
  <si>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</si>
  <si>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</si>
  <si>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</si>
  <si>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</si>
  <si>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</si>
  <si>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</si>
  <si>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</si>
  <si>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</si>
  <si>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</si>
  <si>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</si>
  <si>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</si>
  <si>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</si>
  <si>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</si>
  <si>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</si>
  <si>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</si>
  <si>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</si>
  <si>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</si>
  <si>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</si>
  <si>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</si>
  <si>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</si>
  <si>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</si>
  <si>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</si>
  <si>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</si>
  <si>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</si>
  <si>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</si>
  <si>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</si>
  <si>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</si>
  <si>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</si>
  <si>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</si>
  <si>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</si>
  <si>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</si>
  <si>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</si>
  <si>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</si>
  <si>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</si>
  <si>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</si>
  <si>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</si>
  <si>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</si>
  <si>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</si>
  <si>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</si>
  <si>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</si>
  <si>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</si>
  <si>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</si>
  <si>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</si>
  <si>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</si>
  <si>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</si>
  <si>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</si>
  <si>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</si>
  <si>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</si>
  <si>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</si>
  <si>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</si>
  <si>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</si>
  <si>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</si>
  <si>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</si>
  <si>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</si>
  <si>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</si>
  <si>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</si>
  <si>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</si>
  <si>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</si>
  <si>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</si>
  <si>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</si>
  <si>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</si>
  <si>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</si>
  <si>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</si>
  <si>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</si>
  <si>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</si>
  <si>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</si>
  <si>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</si>
  <si>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</si>
  <si>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</si>
  <si>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</si>
  <si>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</si>
  <si>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</si>
  <si>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</si>
  <si>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</si>
  <si>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</si>
  <si>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</si>
  <si>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</si>
  <si>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</si>
  <si>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</si>
  <si>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</si>
  <si>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</si>
  <si>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</si>
  <si>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</si>
  <si>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</si>
  <si>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</si>
  <si>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</si>
  <si>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</si>
  <si>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</si>
  <si>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</si>
  <si>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</si>
  <si>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</si>
  <si>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</si>
  <si>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</si>
  <si>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</si>
  <si>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</si>
  <si>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</si>
  <si>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</si>
  <si>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</si>
  <si>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</si>
  <si>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</si>
  <si>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</si>
  <si>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</si>
  <si>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</si>
  <si>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</si>
  <si>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</si>
  <si>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</si>
  <si>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</si>
  <si>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</si>
  <si>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</si>
  <si>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</si>
  <si>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</si>
  <si>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</si>
  <si>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</si>
  <si>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</si>
  <si>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</si>
  <si>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</si>
  <si>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</si>
  <si>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</si>
  <si>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</si>
  <si>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</si>
  <si>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</si>
  <si>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</si>
  <si>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</si>
  <si>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</si>
  <si>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</si>
  <si>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</si>
  <si>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</si>
  <si>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</si>
  <si>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</si>
  <si>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</si>
  <si>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</si>
  <si>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</si>
  <si>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</si>
  <si>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</si>
  <si>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</si>
  <si>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</si>
  <si>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</si>
  <si>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</si>
  <si>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</si>
  <si>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</si>
  <si>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</si>
  <si>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</si>
  <si>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</si>
  <si>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</si>
  <si>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</si>
  <si>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</si>
  <si>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</si>
  <si>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</si>
  <si>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</si>
  <si>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</si>
  <si>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</si>
  <si>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</si>
  <si>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</si>
  <si>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</si>
  <si>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</si>
  <si>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</si>
  <si>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</si>
  <si>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</si>
  <si>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</si>
  <si>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</si>
  <si>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</si>
  <si>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</si>
  <si>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</si>
  <si>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</si>
  <si>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</si>
  <si>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</si>
  <si>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</si>
  <si>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</si>
  <si>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</si>
  <si>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</si>
  <si>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</si>
  <si>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</si>
  <si>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</si>
  <si>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</si>
  <si>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</si>
  <si>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</si>
  <si>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</si>
  <si>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</si>
  <si>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</si>
  <si>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</si>
  <si>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</si>
  <si>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</si>
  <si>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</si>
  <si>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</si>
  <si>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</si>
  <si>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</si>
  <si>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</si>
  <si>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</si>
  <si>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</si>
  <si>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</si>
  <si>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</si>
  <si>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</si>
  <si>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</si>
  <si>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</si>
  <si>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</si>
  <si>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</si>
  <si>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</si>
  <si>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</si>
  <si>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</si>
  <si>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</si>
  <si>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</si>
  <si>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</si>
  <si>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</si>
  <si>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</si>
  <si>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</si>
  <si>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</si>
  <si>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</si>
  <si>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</si>
  <si>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</si>
  <si>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</si>
  <si>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</si>
  <si>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</si>
  <si>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</si>
  <si>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</si>
  <si>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</si>
  <si>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</si>
  <si>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</si>
  <si>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</si>
  <si>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</si>
  <si>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</si>
  <si>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</si>
  <si>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</si>
  <si>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</si>
  <si>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</si>
  <si>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</si>
  <si>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</si>
  <si>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</si>
  <si>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</si>
  <si>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</si>
  <si>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</si>
  <si>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</si>
  <si>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</si>
  <si>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</si>
  <si>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</si>
  <si>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</si>
  <si>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</si>
  <si>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</si>
  <si>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</si>
  <si>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</si>
  <si>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</si>
  <si>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</si>
  <si>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</si>
  <si>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</si>
  <si>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</si>
  <si>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</si>
  <si>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</si>
  <si>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</si>
  <si>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</si>
  <si>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</si>
  <si>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</si>
  <si>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</si>
  <si>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</si>
  <si>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</si>
  <si>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</si>
  <si>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</si>
  <si>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</si>
  <si>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</si>
  <si>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</si>
  <si>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</si>
  <si>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</si>
  <si>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</si>
  <si>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</si>
  <si>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</si>
  <si>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</si>
  <si>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</si>
  <si>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</si>
  <si>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</si>
  <si>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</si>
  <si>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</si>
  <si>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</si>
  <si>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</si>
  <si>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</si>
  <si>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</si>
  <si>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</si>
  <si>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</si>
  <si>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</si>
  <si>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</si>
  <si>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</si>
  <si>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</si>
  <si>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</si>
  <si>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</si>
  <si>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</si>
  <si>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</si>
  <si>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</si>
  <si>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</si>
  <si>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</si>
  <si>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</si>
  <si>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</si>
  <si>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</si>
  <si>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</si>
  <si>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</si>
  <si>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</si>
  <si>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</si>
  <si>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</si>
  <si>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</si>
  <si>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</si>
  <si>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</si>
  <si>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</si>
  <si>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</si>
  <si>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</si>
  <si>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</si>
  <si>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</si>
  <si>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</si>
  <si>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</si>
  <si>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</si>
  <si>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</si>
  <si>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</si>
  <si>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</si>
  <si>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</si>
  <si>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</si>
  <si>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</si>
  <si>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</si>
  <si>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</si>
  <si>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</si>
  <si>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</si>
  <si>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</si>
  <si>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</si>
  <si>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</si>
  <si>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</si>
  <si>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</si>
  <si>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</si>
  <si>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</si>
  <si>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</si>
  <si>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</si>
  <si>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</si>
  <si>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</si>
  <si>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</si>
  <si>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</si>
  <si>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</si>
  <si>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</si>
  <si>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</si>
  <si>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</si>
  <si>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</si>
  <si>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</si>
  <si>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</si>
  <si>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</si>
  <si>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</si>
  <si>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</si>
  <si>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</si>
  <si>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</si>
  <si>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</si>
  <si>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</si>
  <si>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</si>
  <si>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</si>
  <si>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</si>
  <si>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</si>
  <si>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</si>
  <si>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</si>
  <si>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</si>
  <si>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</si>
  <si>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</si>
  <si>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</si>
  <si>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</si>
  <si>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</si>
  <si>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</si>
  <si>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</si>
  <si>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</si>
  <si>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</si>
  <si>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</si>
  <si>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</si>
  <si>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</si>
  <si>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</si>
  <si>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</si>
  <si>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</si>
  <si>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</si>
  <si>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</si>
  <si>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</si>
  <si>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</si>
  <si>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</si>
  <si>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</si>
  <si>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</si>
  <si>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</si>
  <si>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</si>
  <si>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</si>
  <si>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</si>
  <si>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</si>
  <si>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</si>
  <si>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</si>
  <si>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</si>
  <si>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</si>
  <si>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</si>
  <si>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</si>
  <si>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</si>
  <si>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</si>
  <si>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</si>
  <si>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</si>
  <si>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</si>
  <si>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</si>
  <si>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</si>
  <si>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</si>
  <si>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</si>
  <si>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</si>
  <si>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</si>
  <si>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</si>
  <si>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</si>
  <si>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</si>
  <si>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</si>
  <si>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</si>
  <si>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</si>
  <si>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</si>
  <si>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</si>
  <si>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</si>
  <si>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</si>
  <si>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</si>
  <si>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</si>
  <si>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</si>
  <si>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</si>
  <si>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</si>
  <si>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</si>
  <si>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</si>
  <si>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</si>
  <si>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</si>
  <si>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</si>
  <si>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</si>
  <si>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</si>
  <si>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</si>
  <si>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</si>
  <si>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</si>
  <si>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</si>
  <si>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</si>
  <si>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</si>
  <si>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</si>
  <si>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</si>
  <si>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</si>
  <si>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</si>
  <si>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</si>
  <si>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</si>
  <si>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</si>
  <si>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</si>
  <si>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</si>
  <si>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</si>
  <si>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</si>
  <si>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</si>
  <si>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</si>
  <si>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</si>
  <si>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</si>
  <si>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</si>
  <si>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</si>
  <si>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</si>
  <si>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</si>
  <si>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</si>
  <si>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</si>
  <si>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</si>
  <si>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</si>
  <si>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</si>
  <si>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</si>
  <si>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</si>
  <si>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</si>
  <si>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</si>
  <si>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</si>
  <si>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</si>
  <si>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</si>
  <si>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</si>
  <si>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</si>
  <si>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</si>
  <si>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</si>
  <si>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</si>
  <si>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</si>
  <si>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</si>
  <si>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</si>
  <si>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</si>
  <si>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</si>
  <si>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</si>
  <si>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</si>
  <si>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</si>
  <si>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</si>
  <si>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</si>
  <si>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</si>
  <si>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</si>
  <si>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</si>
  <si>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</si>
  <si>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</si>
  <si>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</si>
  <si>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</si>
  <si>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</si>
  <si>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</si>
  <si>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</si>
  <si>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</si>
  <si>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</si>
  <si>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</si>
  <si>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</si>
  <si>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</si>
  <si>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</si>
  <si>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</si>
  <si>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</si>
  <si>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</si>
  <si>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</si>
  <si>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</si>
  <si>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</si>
  <si>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</si>
  <si>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</si>
  <si>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</si>
  <si>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</si>
  <si>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</si>
  <si>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</si>
  <si>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</si>
  <si>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</si>
  <si>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</si>
  <si>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</si>
  <si>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</si>
  <si>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</si>
  <si>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</si>
  <si>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</si>
  <si>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</si>
  <si>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</si>
  <si>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</si>
  <si>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</si>
  <si>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</si>
  <si>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</si>
  <si>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</si>
  <si>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</si>
  <si>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</si>
  <si>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</si>
  <si>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</si>
  <si>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</si>
  <si>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</si>
  <si>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</si>
  <si>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</si>
  <si>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</si>
  <si>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</si>
  <si>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</si>
  <si>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</si>
  <si>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</si>
  <si>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</si>
  <si>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</si>
  <si>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</si>
  <si>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</si>
  <si>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</si>
  <si>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</si>
  <si>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</si>
  <si>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</si>
  <si>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</si>
  <si>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</si>
  <si>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</si>
  <si>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</si>
  <si>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</si>
  <si>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</si>
  <si>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</si>
  <si>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</si>
  <si>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</si>
  <si>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</si>
  <si>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</si>
  <si>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</si>
  <si>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</si>
  <si>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</si>
  <si>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</si>
  <si>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</si>
  <si>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</si>
  <si>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</si>
  <si>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</si>
  <si>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</si>
  <si>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</si>
  <si>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</si>
  <si>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</si>
  <si>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</si>
  <si>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</si>
  <si>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</si>
  <si>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</si>
  <si>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</si>
  <si>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</si>
  <si>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</si>
  <si>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</si>
  <si>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</si>
  <si>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</si>
  <si>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</si>
  <si>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</si>
  <si>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</si>
  <si>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</si>
  <si>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</si>
  <si>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</si>
  <si>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</si>
  <si>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</si>
  <si>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</si>
  <si>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</si>
  <si>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</si>
  <si>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</si>
  <si>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</si>
  <si>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</si>
  <si>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</si>
  <si>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</si>
  <si>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</si>
  <si>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</si>
  <si>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</si>
  <si>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</si>
  <si>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</si>
  <si>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</si>
  <si>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</si>
  <si>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</si>
  <si>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</si>
  <si>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</si>
  <si>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</si>
  <si>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</si>
  <si>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</si>
  <si>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</si>
  <si>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</si>
  <si>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</si>
  <si>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</si>
  <si>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</si>
  <si>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</si>
  <si>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</si>
  <si>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</si>
  <si>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</si>
  <si>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</si>
  <si>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</si>
  <si>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</si>
  <si>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</si>
  <si>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</si>
  <si>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</si>
  <si>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</si>
  <si>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</si>
  <si>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</si>
  <si>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</si>
  <si>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</si>
  <si>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</si>
  <si>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</si>
  <si>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</si>
  <si>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</si>
  <si>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</si>
  <si>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</si>
  <si>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</si>
  <si>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</si>
  <si>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</si>
  <si>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</si>
  <si>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</si>
  <si>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</si>
  <si>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</si>
  <si>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</si>
  <si>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</si>
  <si>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</si>
  <si>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</si>
  <si>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</si>
  <si>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</si>
  <si>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</si>
  <si>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</si>
  <si>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</si>
  <si>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</si>
  <si>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</si>
  <si>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</si>
  <si>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</si>
  <si>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</si>
  <si>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</si>
  <si>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</si>
  <si>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</si>
  <si>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</si>
  <si>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</si>
  <si>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</si>
  <si>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</si>
  <si>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</si>
  <si>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</si>
  <si>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</si>
  <si>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</si>
  <si>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</si>
  <si>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</si>
  <si>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</si>
  <si>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</si>
  <si>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</si>
  <si>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</si>
  <si>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</si>
  <si>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</si>
  <si>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</si>
  <si>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</si>
  <si>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</si>
  <si>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</si>
  <si>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</si>
  <si>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</si>
  <si>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</si>
  <si>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</si>
  <si>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</si>
  <si>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</si>
  <si>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</si>
  <si>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</si>
  <si>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</si>
  <si>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</si>
  <si>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</si>
  <si>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</si>
  <si>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</si>
  <si>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</si>
  <si>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</si>
  <si>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</si>
  <si>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</si>
  <si>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</si>
  <si>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</si>
  <si>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</si>
  <si>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</si>
  <si>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</si>
  <si>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</si>
  <si>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</si>
  <si>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</si>
  <si>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</si>
  <si>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</si>
  <si>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</si>
  <si>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</si>
  <si>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</si>
  <si>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</si>
  <si>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</si>
  <si>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</si>
  <si>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</si>
  <si>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</si>
  <si>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</si>
  <si>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</si>
  <si>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</si>
  <si>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</si>
  <si>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</si>
  <si>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</si>
  <si>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</si>
  <si>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</si>
  <si>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</si>
  <si>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</si>
  <si>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</si>
  <si>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</si>
  <si>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</si>
  <si>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</si>
  <si>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</si>
  <si>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</si>
  <si>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</si>
  <si>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</si>
  <si>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</si>
  <si>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</si>
  <si>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</si>
  <si>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</si>
  <si>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</si>
  <si>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</si>
  <si>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</si>
  <si>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</si>
  <si>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</si>
  <si>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</si>
  <si>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</si>
  <si>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</si>
  <si>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</si>
  <si>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</si>
  <si>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</si>
  <si>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</si>
  <si>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</si>
  <si>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</si>
  <si>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</si>
  <si>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</si>
  <si>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</si>
  <si>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</si>
  <si>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</si>
  <si>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</si>
  <si>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</si>
  <si>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</si>
  <si>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</si>
  <si>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</si>
  <si>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</si>
  <si>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</si>
  <si>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</si>
  <si>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</si>
  <si>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</si>
  <si>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</si>
  <si>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</si>
  <si>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</si>
  <si>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</si>
  <si>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</si>
  <si>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</si>
  <si>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</si>
  <si>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</si>
  <si>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</si>
  <si>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</si>
  <si>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</si>
  <si>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</si>
  <si>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</si>
  <si>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</si>
  <si>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</si>
  <si>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</si>
  <si>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</si>
  <si>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</si>
  <si>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</si>
  <si>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</si>
  <si>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</si>
  <si>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</si>
  <si>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</si>
  <si>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</si>
  <si>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</si>
  <si>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</si>
  <si>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</si>
  <si>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</si>
  <si>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</si>
  <si>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</si>
  <si>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</si>
  <si>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</si>
  <si>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</si>
  <si>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</si>
  <si>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</si>
  <si>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</si>
  <si>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</si>
  <si>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</si>
  <si>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</si>
  <si>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</si>
  <si>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</si>
  <si>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</si>
  <si>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</si>
  <si>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</si>
  <si>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</si>
  <si>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</si>
  <si>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</si>
  <si>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</si>
  <si>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</si>
  <si>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</si>
  <si>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</si>
  <si>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</si>
  <si>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</si>
  <si>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</si>
  <si>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</si>
  <si>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</si>
  <si>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</si>
  <si>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</si>
  <si>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</si>
  <si>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</si>
  <si>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</si>
  <si>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</si>
  <si>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</si>
  <si>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</si>
  <si>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</si>
  <si>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</si>
  <si>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</si>
  <si>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</si>
  <si>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</si>
  <si>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</si>
  <si>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</si>
  <si>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</si>
  <si>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</si>
  <si>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</si>
  <si>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</si>
  <si>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</si>
  <si>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</si>
  <si>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</si>
  <si>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</si>
  <si>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</si>
  <si>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</si>
  <si>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</si>
  <si>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</si>
  <si>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</si>
  <si>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</si>
  <si>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</si>
  <si>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</si>
  <si>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</si>
  <si>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</si>
  <si>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</si>
  <si>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</si>
  <si>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</si>
  <si>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</si>
  <si>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</si>
  <si>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</si>
  <si>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</si>
  <si>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</si>
  <si>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</si>
  <si>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</si>
  <si>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</si>
  <si>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</si>
  <si>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</si>
  <si>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</si>
  <si>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</si>
  <si>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</si>
  <si>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</si>
  <si>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</si>
  <si>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</si>
  <si>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</si>
  <si>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</si>
  <si>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</si>
  <si>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</si>
  <si>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</si>
  <si>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</si>
  <si>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</si>
  <si>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</si>
  <si>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</si>
  <si>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</si>
  <si>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</si>
  <si>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</si>
  <si>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</si>
  <si>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</si>
  <si>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</si>
  <si>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</si>
  <si>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</si>
  <si>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</si>
  <si>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</si>
  <si>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</si>
  <si>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</si>
  <si>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</si>
  <si>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</si>
  <si>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</si>
  <si>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</si>
  <si>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</si>
  <si>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</si>
  <si>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</si>
  <si>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</si>
  <si>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</si>
  <si>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</si>
  <si>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</si>
  <si>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</si>
  <si>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</si>
  <si>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</si>
  <si>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</si>
  <si>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</si>
  <si>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</si>
  <si>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</si>
  <si>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</si>
  <si>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</si>
  <si>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</si>
  <si>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</si>
  <si>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</si>
  <si>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</si>
  <si>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</si>
  <si>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</si>
  <si>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</si>
  <si>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</si>
  <si>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</si>
  <si>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</si>
  <si>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</si>
  <si>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</si>
  <si>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</si>
  <si>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</si>
  <si>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</si>
  <si>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</si>
  <si>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</si>
  <si>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</si>
  <si>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</si>
  <si>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</si>
  <si>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</si>
  <si>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</si>
  <si>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</si>
  <si>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</si>
  <si>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</si>
  <si>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</si>
  <si>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</si>
  <si>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</si>
  <si>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</si>
  <si>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</si>
  <si>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</si>
  <si>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</si>
  <si>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</si>
  <si>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</si>
  <si>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</si>
  <si>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</si>
  <si>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</si>
  <si>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</si>
  <si>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</si>
  <si>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</si>
  <si>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</si>
  <si>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</si>
  <si>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</si>
  <si>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</si>
  <si>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</si>
  <si>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</si>
  <si>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</si>
  <si>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</si>
  <si>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</si>
  <si>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</si>
  <si>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</si>
  <si>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</si>
  <si>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</si>
  <si>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</si>
  <si>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</si>
  <si>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</si>
  <si>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</si>
  <si>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</si>
  <si>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</si>
  <si>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</si>
  <si>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</si>
  <si>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</si>
  <si>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</si>
  <si>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</si>
  <si>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</si>
  <si>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</si>
  <si>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</si>
  <si>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</si>
  <si>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</si>
  <si>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</si>
  <si>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</si>
  <si>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</si>
  <si>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</si>
  <si>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</si>
  <si>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</si>
  <si>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</si>
  <si>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</si>
  <si>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</si>
  <si>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</si>
  <si>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</si>
  <si>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</si>
  <si>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</si>
  <si>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</si>
  <si>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</si>
  <si>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</si>
  <si>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</si>
  <si>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</si>
  <si>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</si>
  <si>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</si>
  <si>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</si>
  <si>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</si>
  <si>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</si>
  <si>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</si>
  <si>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</si>
  <si>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</si>
  <si>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</si>
  <si>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</si>
  <si>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</si>
  <si>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</si>
  <si>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</si>
  <si>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</si>
  <si>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</si>
  <si>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</si>
  <si>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</si>
  <si>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</si>
  <si>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</si>
  <si>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</si>
  <si>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</si>
  <si>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</si>
  <si>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</si>
  <si>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</si>
  <si>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</si>
  <si>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</si>
  <si>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</si>
  <si>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</si>
  <si>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</si>
  <si>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</si>
  <si>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</si>
  <si>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</si>
  <si>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</si>
  <si>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</si>
  <si>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</si>
  <si>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</si>
  <si>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</si>
  <si>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</si>
  <si>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</si>
  <si>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</si>
  <si>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</si>
  <si>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</si>
  <si>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</si>
  <si>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</si>
  <si>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</si>
  <si>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</si>
  <si>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</si>
  <si>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</si>
  <si>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</si>
  <si>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</si>
  <si>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</si>
  <si>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</si>
  <si>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</si>
  <si>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</si>
  <si>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</si>
  <si>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</si>
  <si>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</si>
  <si>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</si>
  <si>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</si>
  <si>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</si>
  <si>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</si>
  <si>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</si>
  <si>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</si>
  <si>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</si>
  <si>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</si>
  <si>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</si>
  <si>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</si>
  <si>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</si>
  <si>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</si>
  <si>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</si>
  <si>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</si>
  <si>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</si>
  <si>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</si>
  <si>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</si>
  <si>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</si>
  <si>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</si>
  <si>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</si>
  <si>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</si>
  <si>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</si>
  <si>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</si>
  <si>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</si>
  <si>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</si>
  <si>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</si>
  <si>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</si>
  <si>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</si>
  <si>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</si>
  <si>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</si>
  <si>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</si>
  <si>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</si>
  <si>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</si>
  <si>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</si>
  <si>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</si>
  <si>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</si>
  <si>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</si>
  <si>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</si>
  <si>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</si>
  <si>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</si>
  <si>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</si>
  <si>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</si>
  <si>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</si>
  <si>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</si>
  <si>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</si>
  <si>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</si>
  <si>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</si>
  <si>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</si>
  <si>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</si>
  <si>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</si>
  <si>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</si>
  <si>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</si>
  <si>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</si>
  <si>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</si>
  <si>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</si>
  <si>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</si>
  <si>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</si>
  <si>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</si>
  <si>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</si>
  <si>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</si>
  <si>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</si>
  <si>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</si>
  <si>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</si>
  <si>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</si>
  <si>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</si>
  <si>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</si>
  <si>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</si>
  <si>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</si>
  <si>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</si>
  <si>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</si>
  <si>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</si>
  <si>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</si>
  <si>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</si>
  <si>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</si>
  <si>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</si>
  <si>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</si>
  <si>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</si>
  <si>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</si>
  <si>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</si>
  <si>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</si>
  <si>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</si>
  <si>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</si>
  <si>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</si>
  <si>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</si>
  <si>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</si>
  <si>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</si>
  <si>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</si>
  <si>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</si>
  <si>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</si>
  <si>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</si>
  <si>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</si>
  <si>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</si>
  <si>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</si>
  <si>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</si>
  <si>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</si>
  <si>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</si>
  <si>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</si>
  <si>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</si>
  <si>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</si>
  <si>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</si>
  <si>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</si>
  <si>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</si>
  <si>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</si>
  <si>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</si>
  <si>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</si>
  <si>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</si>
  <si>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</si>
  <si>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</si>
  <si>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</si>
  <si>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</si>
  <si>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</si>
  <si>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</si>
  <si>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</si>
  <si>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</si>
  <si>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</si>
  <si>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</si>
  <si>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</si>
  <si>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</si>
  <si>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</si>
  <si>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</si>
  <si>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</si>
  <si>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</si>
  <si>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</si>
  <si>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</si>
  <si>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</si>
  <si>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</si>
  <si>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</si>
  <si>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</si>
  <si>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</si>
  <si>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</si>
  <si>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</si>
  <si>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</si>
  <si>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</si>
  <si>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</si>
  <si>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</si>
  <si>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</si>
  <si>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</si>
  <si>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</si>
  <si>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</si>
  <si>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</si>
  <si>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</si>
  <si>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</si>
  <si>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</si>
  <si>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</si>
  <si>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</si>
  <si>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</si>
  <si>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</si>
  <si>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</si>
  <si>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</si>
  <si>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</si>
  <si>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</si>
  <si>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</si>
  <si>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</si>
  <si>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</si>
  <si>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</si>
  <si>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</si>
  <si>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</si>
  <si>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</si>
  <si>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</si>
  <si>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</si>
  <si>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</si>
  <si>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</si>
  <si>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</si>
  <si>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</si>
  <si>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</si>
  <si>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</si>
  <si>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</si>
  <si>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</si>
  <si>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</si>
  <si>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</si>
  <si>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</si>
  <si>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</si>
  <si>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</si>
  <si>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</si>
  <si>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</si>
  <si>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</si>
  <si>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</si>
  <si>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</si>
  <si>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</si>
  <si>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</si>
  <si>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</si>
  <si>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</si>
  <si>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</si>
  <si>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</si>
  <si>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</si>
  <si>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</si>
  <si>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</si>
  <si>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</si>
  <si>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</si>
  <si>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</si>
  <si>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</si>
  <si>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</si>
  <si>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</si>
  <si>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</si>
  <si>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</si>
  <si>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</si>
  <si>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</si>
  <si>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</si>
  <si>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</si>
  <si>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</si>
  <si>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</si>
  <si>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</si>
  <si>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</si>
  <si>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</si>
  <si>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</si>
  <si>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</si>
  <si>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</si>
  <si>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</si>
  <si>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</si>
  <si>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</si>
  <si>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</si>
  <si>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</si>
  <si>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</si>
  <si>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</si>
  <si>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</si>
  <si>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</si>
  <si>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</si>
  <si>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</si>
  <si>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</si>
  <si>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</si>
  <si>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</si>
  <si>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</si>
  <si>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</si>
  <si>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</si>
  <si>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</si>
  <si>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</si>
  <si>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</si>
  <si>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</si>
  <si>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</si>
  <si>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</si>
  <si>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</si>
  <si>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</si>
  <si>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</si>
  <si>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</si>
  <si>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</si>
  <si>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</si>
  <si>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</si>
  <si>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</si>
  <si>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</si>
  <si>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</si>
  <si>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</si>
  <si>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</si>
  <si>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</si>
  <si>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</si>
  <si>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</si>
  <si>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</si>
  <si>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</si>
  <si>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</si>
  <si>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</si>
  <si>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</si>
  <si>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</si>
  <si>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</si>
  <si>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</si>
  <si>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</si>
  <si>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</si>
  <si>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</si>
  <si>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</si>
  <si>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</si>
  <si>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</si>
  <si>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</si>
  <si>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</si>
  <si>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</si>
  <si>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</si>
  <si>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</si>
  <si>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</si>
  <si>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</si>
  <si>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</si>
  <si>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</si>
  <si>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</si>
  <si>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</si>
  <si>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</si>
  <si>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</si>
  <si>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</si>
  <si>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</si>
  <si>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</si>
  <si>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</si>
  <si>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</si>
  <si>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</si>
  <si>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</si>
  <si>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</si>
  <si>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</si>
  <si>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</si>
  <si>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</si>
  <si>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</si>
  <si>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</si>
  <si>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</si>
  <si>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</si>
  <si>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</si>
  <si>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</si>
  <si>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</si>
  <si>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</si>
  <si>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</si>
  <si>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</si>
  <si>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</si>
  <si>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</si>
  <si>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</si>
  <si>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</si>
  <si>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</si>
  <si>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</si>
  <si>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</si>
  <si>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</si>
  <si>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</si>
  <si>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</si>
  <si>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</si>
  <si>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</si>
  <si>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</si>
  <si>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</si>
  <si>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</si>
  <si>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</si>
  <si>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</si>
  <si>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</si>
  <si>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</si>
  <si>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</si>
  <si>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</si>
  <si>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</si>
  <si>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</si>
  <si>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</si>
  <si>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</si>
  <si>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</si>
  <si>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</si>
  <si>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</si>
  <si>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</si>
  <si>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</si>
  <si>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</si>
  <si>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</si>
  <si>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</si>
  <si>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</si>
  <si>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</si>
  <si>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</si>
  <si>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</si>
  <si>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</si>
  <si>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</si>
  <si>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</si>
  <si>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</si>
  <si>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</si>
  <si>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</si>
  <si>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</si>
  <si>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</si>
  <si>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</si>
  <si>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</si>
  <si>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</si>
  <si>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</si>
  <si>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</si>
  <si>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</si>
  <si>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</si>
  <si>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</si>
  <si>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</si>
  <si>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</si>
  <si>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</si>
  <si>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</si>
  <si>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</si>
  <si>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</si>
  <si>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</si>
  <si>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</si>
  <si>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</si>
  <si>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</si>
  <si>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</si>
  <si>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</si>
  <si>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</si>
  <si>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</si>
  <si>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</si>
  <si>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</si>
  <si>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</si>
  <si>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</si>
  <si>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</si>
  <si>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</si>
  <si>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</si>
  <si>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</si>
  <si>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</si>
  <si>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</si>
  <si>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</si>
  <si>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</si>
  <si>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</si>
  <si>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</si>
  <si>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</si>
  <si>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</si>
  <si>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</si>
  <si>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</si>
  <si>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</si>
  <si>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</si>
  <si>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</si>
  <si>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</si>
  <si>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</si>
  <si>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</si>
  <si>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</si>
  <si>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</si>
  <si>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</si>
  <si>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</si>
  <si>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</si>
  <si>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</si>
  <si>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</si>
  <si>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</si>
  <si>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</si>
  <si>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</si>
  <si>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</si>
  <si>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</si>
  <si>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</si>
  <si>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</si>
  <si>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</si>
  <si>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</si>
  <si>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</si>
  <si>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</si>
  <si>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</si>
  <si>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</si>
  <si>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</si>
  <si>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</si>
  <si>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</si>
  <si>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</si>
  <si>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</si>
  <si>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</si>
  <si>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</si>
  <si>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</si>
  <si>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</si>
  <si>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</si>
  <si>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</si>
  <si>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</si>
  <si>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</si>
  <si>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</si>
  <si>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</si>
  <si>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</si>
  <si>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</si>
  <si>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</si>
  <si>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</si>
  <si>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</si>
  <si>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</si>
  <si>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</si>
  <si>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</si>
  <si>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</si>
  <si>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</si>
  <si>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</si>
  <si>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</si>
  <si>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</si>
  <si>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</si>
  <si>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</si>
  <si>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</si>
  <si>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</si>
  <si>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</si>
  <si>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</si>
  <si>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</si>
  <si>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</si>
  <si>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</si>
  <si>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</si>
  <si>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</si>
  <si>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</si>
  <si>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</si>
  <si>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</si>
  <si>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</si>
  <si>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</si>
  <si>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</si>
  <si>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</si>
  <si>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</si>
  <si>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</si>
  <si>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</si>
  <si>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</si>
  <si>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</si>
  <si>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</si>
  <si>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</si>
  <si>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</si>
  <si>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</si>
  <si>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</si>
  <si>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</si>
  <si>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</si>
  <si>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</si>
  <si>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</si>
  <si>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</si>
  <si>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</si>
  <si>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</si>
  <si>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</si>
  <si>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</si>
  <si>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</si>
  <si>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</si>
  <si>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</si>
  <si>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</si>
  <si>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</si>
  <si>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</si>
  <si>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</si>
  <si>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</si>
  <si>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</si>
  <si>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</si>
  <si>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</si>
  <si>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</si>
  <si>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</si>
  <si>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</si>
  <si>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</si>
  <si>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</si>
  <si>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</si>
  <si>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</si>
  <si>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</si>
  <si>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</si>
  <si>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</si>
  <si>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</si>
  <si>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</si>
  <si>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</si>
  <si>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</si>
  <si>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</si>
  <si>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</si>
  <si>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</si>
  <si>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</si>
  <si>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</si>
  <si>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</si>
  <si>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</si>
  <si>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</si>
  <si>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</si>
  <si>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</si>
  <si>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</si>
  <si>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</si>
  <si>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</si>
  <si>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</si>
  <si>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</si>
  <si>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</si>
  <si>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</si>
  <si>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</si>
  <si>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</si>
  <si>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</si>
  <si>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</si>
  <si>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</si>
  <si>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</si>
  <si>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</si>
  <si>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</si>
  <si>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</si>
  <si>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</si>
  <si>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</si>
  <si>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</si>
  <si>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</si>
  <si>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</si>
  <si>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</si>
  <si>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</si>
  <si>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</si>
  <si>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</si>
  <si>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</si>
  <si>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</si>
  <si>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</si>
  <si>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</si>
  <si>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</si>
  <si>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</si>
  <si>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</si>
  <si>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</si>
  <si>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</si>
  <si>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</si>
  <si>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</si>
  <si>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</si>
  <si>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</si>
  <si>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</si>
  <si>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</si>
  <si>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</si>
  <si>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</si>
  <si>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</si>
  <si>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</si>
  <si>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</si>
  <si>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</si>
  <si>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</si>
  <si>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</si>
  <si>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</si>
  <si>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</si>
  <si>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</si>
  <si>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</si>
  <si>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</si>
  <si>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</si>
  <si>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</si>
  <si>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</si>
  <si>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</si>
  <si>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</si>
  <si>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</si>
  <si>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</si>
  <si>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</si>
  <si>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</si>
  <si>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</si>
  <si>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</si>
  <si>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</si>
  <si>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</si>
  <si>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</si>
  <si>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</si>
  <si>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</si>
  <si>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</si>
  <si>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</si>
  <si>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</si>
  <si>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</si>
  <si>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</si>
  <si>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</si>
  <si>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</si>
  <si>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</si>
  <si>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</si>
  <si>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</si>
  <si>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</si>
  <si>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</si>
  <si>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</si>
  <si>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</si>
  <si>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</si>
  <si>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</si>
  <si>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</si>
  <si>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</si>
  <si>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</si>
  <si>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</si>
  <si>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</si>
  <si>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</si>
  <si>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</si>
  <si>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</si>
  <si>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</si>
  <si>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</si>
  <si>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</si>
  <si>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</si>
  <si>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</si>
  <si>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</si>
  <si>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</si>
  <si>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</si>
  <si>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</si>
  <si>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</si>
  <si>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</si>
  <si>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</si>
  <si>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</si>
  <si>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</si>
  <si>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</si>
  <si>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</si>
  <si>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</si>
  <si>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</si>
  <si>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</si>
  <si>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</si>
  <si>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</si>
  <si>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</si>
  <si>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</si>
  <si>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</si>
  <si>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</si>
  <si>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</si>
  <si>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</si>
  <si>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</si>
  <si>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</si>
  <si>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</si>
  <si>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</si>
  <si>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</si>
  <si>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</si>
  <si>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</si>
  <si>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</si>
  <si>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</si>
  <si>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</si>
  <si>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</si>
  <si>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</si>
  <si>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</si>
  <si>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</si>
  <si>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</si>
  <si>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</si>
  <si>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</si>
  <si>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</si>
  <si>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</si>
  <si>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</si>
  <si>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</si>
  <si>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</si>
  <si>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</si>
  <si>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</si>
  <si>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</si>
  <si>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</si>
  <si>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</si>
  <si>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</si>
  <si>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</si>
  <si>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</si>
  <si>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</si>
  <si>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</si>
  <si>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</si>
  <si>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</si>
  <si>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</si>
  <si>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</si>
  <si>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</si>
  <si>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</si>
  <si>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</si>
  <si>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</si>
  <si>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</si>
  <si>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</si>
  <si>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</si>
  <si>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</si>
  <si>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</si>
  <si>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</si>
  <si>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</si>
  <si>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</si>
  <si>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</si>
  <si>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</si>
  <si>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</si>
  <si>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</si>
  <si>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</si>
  <si>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</si>
  <si>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</si>
  <si>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</si>
  <si>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</si>
  <si>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</si>
  <si>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</si>
  <si>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</si>
  <si>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</si>
  <si>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</si>
  <si>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</si>
  <si>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</si>
  <si>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</si>
  <si>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</si>
  <si>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</si>
  <si>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</si>
  <si>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</si>
  <si>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</si>
  <si>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</si>
  <si>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</si>
  <si>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</si>
  <si>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</si>
  <si>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</si>
  <si>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</si>
  <si>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</si>
  <si>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</si>
  <si>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</si>
  <si>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</si>
  <si>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</si>
  <si>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</si>
  <si>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</si>
  <si>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</si>
  <si>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</si>
  <si>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</si>
  <si>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</si>
  <si>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</si>
  <si>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</si>
  <si>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</si>
  <si>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</si>
  <si>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</si>
  <si>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</si>
  <si>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</si>
  <si>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</si>
  <si>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</si>
  <si>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</si>
  <si>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</si>
  <si>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</si>
  <si>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</si>
  <si>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</si>
  <si>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</si>
  <si>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</si>
  <si>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</si>
  <si>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</si>
  <si>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</si>
  <si>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</si>
  <si>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</si>
  <si>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</si>
  <si>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</si>
  <si>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</si>
  <si>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</si>
  <si>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</si>
  <si>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</si>
  <si>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</si>
  <si>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</si>
  <si>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</si>
  <si>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</si>
  <si>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</si>
  <si>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</si>
  <si>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</si>
  <si>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</si>
  <si>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</si>
  <si>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</si>
  <si>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</si>
  <si>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</si>
  <si>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</si>
  <si>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</si>
  <si>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</si>
  <si>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</si>
  <si>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</si>
  <si>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</si>
  <si>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</si>
  <si>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</si>
  <si>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</si>
  <si>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</si>
  <si>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</si>
  <si>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</si>
  <si>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</si>
  <si>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</si>
  <si>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</si>
  <si>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</si>
  <si>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</si>
  <si>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</si>
  <si>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</si>
  <si>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</si>
  <si>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</si>
  <si>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</si>
  <si>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</si>
  <si>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</si>
  <si>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</si>
  <si>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</si>
  <si>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</si>
  <si>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</si>
  <si>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</si>
  <si>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</si>
  <si>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</si>
  <si>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</si>
  <si>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</si>
  <si>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</si>
  <si>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</si>
  <si>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</si>
  <si>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</si>
  <si>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</si>
  <si>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</si>
  <si>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</si>
  <si>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</si>
  <si>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</si>
  <si>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</si>
  <si>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</si>
  <si>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</si>
  <si>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</si>
  <si>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</si>
  <si>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</si>
  <si>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</si>
  <si>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</si>
  <si>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</si>
  <si>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</si>
  <si>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</si>
  <si>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</si>
  <si>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</si>
  <si>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</si>
  <si>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</si>
  <si>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</si>
  <si>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</si>
  <si>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</si>
  <si>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</si>
  <si>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</si>
  <si>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</si>
  <si>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</si>
  <si>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</si>
  <si>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</si>
  <si>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</si>
  <si>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</si>
  <si>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</si>
  <si>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</si>
  <si>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</si>
  <si>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</si>
  <si>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</si>
  <si>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</si>
  <si>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</si>
  <si>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</si>
  <si>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</si>
  <si>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</si>
  <si>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</si>
  <si>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</si>
  <si>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</si>
  <si>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</si>
  <si>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</si>
  <si>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</si>
  <si>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</si>
  <si>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</si>
  <si>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</si>
  <si>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</si>
  <si>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</si>
  <si>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</si>
  <si>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</si>
  <si>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</si>
  <si>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</si>
  <si>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</si>
  <si>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</si>
  <si>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</si>
  <si>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</si>
  <si>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</si>
  <si>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</si>
  <si>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</si>
  <si>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</si>
  <si>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</si>
  <si>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</si>
  <si>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</si>
  <si>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</si>
  <si>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</si>
  <si>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</si>
  <si>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</si>
  <si>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</si>
  <si>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</si>
  <si>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</si>
  <si>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</si>
  <si>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</si>
  <si>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</si>
  <si>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</si>
  <si>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</si>
  <si>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</si>
  <si>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</si>
  <si>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</si>
  <si>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</si>
  <si>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</si>
  <si>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</si>
  <si>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</si>
  <si>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</si>
  <si>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</si>
  <si>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</si>
  <si>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</si>
  <si>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</si>
  <si>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</si>
  <si>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</si>
  <si>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</si>
  <si>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</si>
  <si>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</si>
  <si>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</si>
  <si>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</si>
  <si>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</si>
  <si>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</si>
  <si>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</si>
  <si>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</si>
  <si>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</si>
  <si>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</si>
  <si>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</si>
  <si>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</si>
  <si>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</si>
  <si>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</si>
  <si>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</si>
  <si>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</si>
  <si>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</si>
  <si>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</si>
  <si>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</si>
  <si>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</si>
  <si>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</si>
  <si>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</si>
  <si>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</si>
  <si>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</si>
  <si>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</si>
  <si>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</si>
  <si>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</si>
  <si>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</si>
  <si>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</si>
  <si>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</si>
  <si>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</si>
  <si>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</si>
  <si>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</si>
  <si>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</si>
  <si>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</si>
  <si>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</si>
  <si>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</si>
  <si>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</si>
  <si>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</si>
  <si>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</si>
  <si>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</si>
  <si>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</si>
  <si>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</si>
  <si>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</si>
  <si>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</si>
  <si>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</si>
  <si>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</si>
  <si>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</si>
  <si>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</si>
  <si>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</si>
  <si>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</si>
  <si>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</si>
  <si>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</si>
  <si>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</si>
  <si>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</si>
  <si>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</si>
  <si>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</si>
  <si>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</si>
  <si>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</si>
  <si>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</si>
  <si>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</si>
  <si>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</si>
  <si>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</si>
  <si>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</si>
  <si>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</si>
  <si>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</si>
  <si>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</si>
  <si>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</si>
  <si>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</si>
  <si>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</si>
  <si>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</si>
  <si>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</si>
  <si>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</si>
  <si>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</si>
  <si>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</si>
  <si>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</si>
  <si>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</si>
  <si>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</si>
  <si>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</si>
  <si>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</si>
  <si>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</si>
  <si>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</si>
  <si>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</si>
  <si>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</si>
  <si>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</si>
  <si>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</si>
  <si>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</si>
  <si>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</si>
  <si>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</si>
  <si>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</si>
  <si>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</si>
  <si>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</si>
  <si>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</si>
  <si>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</si>
  <si>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</si>
  <si>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</si>
  <si>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</si>
  <si>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</si>
  <si>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</si>
  <si>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</si>
  <si>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</si>
  <si>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</si>
  <si>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</si>
  <si>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</si>
  <si>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</si>
  <si>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</si>
  <si>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</si>
  <si>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</si>
  <si>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</si>
  <si>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</si>
  <si>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</si>
  <si>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</si>
  <si>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</si>
  <si>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</si>
  <si>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</si>
  <si>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</si>
  <si>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</si>
  <si>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</si>
  <si>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</si>
  <si>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</si>
  <si>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</si>
  <si>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</si>
  <si>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</si>
  <si>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</si>
  <si>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</si>
  <si>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</si>
  <si>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</si>
  <si>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</si>
  <si>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</si>
  <si>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</si>
  <si>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</si>
  <si>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</si>
  <si>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</si>
  <si>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</si>
  <si>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</si>
  <si>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</si>
  <si>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</si>
  <si>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</si>
  <si>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</si>
  <si>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</si>
  <si>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</si>
  <si>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</si>
  <si>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</si>
  <si>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</si>
  <si>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</si>
  <si>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</si>
  <si>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</si>
  <si>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</si>
  <si>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</si>
  <si>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</si>
  <si>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</si>
  <si>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</si>
  <si>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</si>
  <si>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</si>
  <si>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</si>
  <si>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</si>
  <si>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</si>
  <si>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</si>
  <si>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</si>
  <si>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</si>
  <si>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</si>
  <si>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</si>
  <si>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</si>
  <si>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</si>
  <si>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</si>
  <si>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</si>
  <si>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</si>
  <si>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</si>
  <si>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</si>
  <si>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</si>
  <si>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</si>
  <si>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</si>
  <si>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</si>
  <si>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</si>
  <si>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</si>
  <si>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</si>
  <si>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</si>
  <si>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</si>
  <si>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</si>
  <si>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</si>
  <si>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</si>
  <si>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</si>
  <si>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</si>
  <si>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</si>
  <si>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</si>
  <si>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</si>
  <si>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</si>
  <si>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</si>
  <si>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</si>
  <si>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</si>
  <si>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</si>
  <si>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</si>
  <si>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</si>
  <si>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</si>
  <si>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</si>
  <si>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</si>
  <si>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</si>
  <si>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</si>
  <si>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</si>
  <si>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</si>
  <si>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</si>
  <si>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</si>
  <si>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</si>
  <si>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</si>
  <si>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</si>
  <si>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</si>
  <si>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</si>
  <si>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</si>
  <si>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</si>
  <si>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</si>
  <si>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</si>
  <si>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</si>
  <si>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</si>
  <si>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</si>
  <si>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</si>
  <si>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</si>
  <si>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</si>
  <si>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</si>
  <si>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</si>
  <si>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</si>
  <si>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</si>
  <si>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</si>
  <si>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</si>
  <si>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</si>
  <si>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</si>
  <si>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</si>
  <si>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</si>
  <si>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</si>
  <si>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</si>
  <si>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</si>
  <si>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</si>
  <si>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</si>
  <si>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</si>
  <si>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</si>
  <si>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</si>
  <si>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</si>
  <si>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</si>
  <si>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</si>
  <si>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</si>
  <si>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</si>
  <si>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</si>
  <si>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</si>
  <si>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</si>
  <si>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</si>
  <si>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</si>
  <si>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</si>
  <si>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</si>
  <si>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</si>
  <si>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</si>
  <si>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</si>
  <si>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</si>
  <si>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</si>
  <si>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</si>
  <si>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</si>
  <si>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</si>
  <si>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</si>
  <si>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</si>
  <si>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</si>
  <si>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</si>
  <si>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</si>
  <si>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</si>
  <si>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</si>
  <si>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</si>
  <si>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</si>
  <si>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</si>
  <si>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</si>
  <si>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</si>
  <si>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</si>
  <si>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</si>
  <si>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</si>
  <si>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</si>
  <si>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</si>
  <si>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</si>
  <si>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</si>
  <si>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</si>
  <si>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</si>
  <si>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</si>
  <si>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</si>
  <si>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</si>
  <si>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</si>
  <si>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</si>
  <si>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</si>
  <si>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</si>
  <si>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</si>
  <si>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</si>
  <si>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</si>
  <si>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</si>
  <si>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</si>
  <si>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</si>
  <si>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</si>
  <si>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</si>
  <si>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</si>
  <si>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</si>
  <si>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</si>
  <si>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</si>
  <si>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</si>
  <si>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</si>
  <si>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</si>
  <si>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</si>
  <si>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</si>
  <si>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</si>
  <si>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</si>
  <si>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</si>
  <si>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</si>
  <si>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</si>
  <si>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</si>
  <si>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</si>
  <si>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</si>
  <si>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</si>
  <si>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</si>
  <si>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</si>
  <si>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</si>
  <si>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</si>
  <si>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</si>
  <si>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</si>
  <si>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</si>
  <si>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</si>
  <si>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</si>
  <si>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</si>
  <si>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</si>
  <si>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</si>
  <si>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</si>
  <si>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</si>
  <si>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</si>
  <si>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</si>
  <si>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</si>
  <si>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</si>
  <si>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</si>
  <si>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</si>
  <si>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</si>
  <si>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</si>
  <si>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</si>
  <si>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</si>
  <si>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</si>
  <si>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</si>
  <si>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</si>
  <si>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</si>
  <si>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</si>
  <si>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</si>
  <si>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</si>
  <si>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</si>
  <si>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</si>
  <si>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</si>
  <si>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</si>
  <si>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</si>
  <si>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</si>
  <si>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</si>
  <si>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</si>
  <si>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</si>
  <si>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</si>
  <si>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</si>
  <si>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</si>
  <si>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</si>
  <si>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</si>
  <si>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</si>
  <si>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</si>
  <si>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</si>
  <si>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</si>
  <si>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</si>
  <si>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</si>
  <si>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</si>
  <si>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</si>
  <si>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</si>
  <si>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</si>
  <si>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</si>
  <si>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</si>
  <si>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</si>
  <si>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</si>
  <si>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</si>
  <si>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</si>
  <si>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</si>
  <si>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</si>
  <si>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</si>
  <si>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</si>
  <si>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</si>
  <si>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</si>
  <si>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</si>
  <si>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</si>
  <si>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</si>
  <si>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</si>
  <si>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</si>
  <si>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</si>
  <si>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</si>
  <si>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</si>
  <si>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</si>
  <si>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</si>
  <si>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</si>
  <si>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</si>
  <si>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</si>
  <si>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</si>
  <si>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</si>
  <si>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</si>
  <si>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</si>
  <si>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</si>
  <si>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</si>
  <si>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</si>
  <si>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</si>
  <si>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</si>
  <si>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</si>
  <si>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</si>
  <si>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</si>
  <si>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</si>
  <si>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</si>
  <si>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</si>
  <si>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</si>
  <si>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</si>
  <si>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</si>
  <si>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</si>
  <si>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</si>
  <si>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</si>
  <si>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</si>
  <si>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</si>
  <si>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</si>
  <si>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</si>
  <si>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</si>
  <si>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</si>
  <si>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</si>
  <si>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</si>
  <si>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</si>
  <si>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</si>
  <si>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</si>
  <si>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</si>
  <si>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</si>
  <si>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</si>
  <si>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</si>
  <si>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</si>
  <si>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</si>
  <si>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</si>
  <si>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</si>
  <si>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</si>
  <si>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</si>
  <si>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</si>
  <si>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</si>
  <si>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</si>
  <si>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</si>
  <si>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</si>
  <si>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</si>
  <si>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</si>
  <si>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</si>
  <si>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</si>
  <si>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</si>
  <si>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</si>
  <si>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</si>
  <si>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</si>
  <si>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</si>
  <si>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</si>
  <si>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</si>
  <si>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</si>
  <si>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</si>
  <si>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</si>
  <si>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</si>
  <si>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</si>
  <si>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</si>
  <si>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</si>
  <si>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</si>
  <si>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</si>
  <si>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</si>
  <si>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</si>
  <si>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</si>
  <si>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</si>
  <si>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</si>
  <si>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</si>
  <si>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</si>
  <si>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</si>
  <si>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</si>
  <si>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</si>
  <si>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</si>
  <si>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</si>
  <si>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</si>
  <si>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</si>
  <si>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</si>
  <si>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</si>
  <si>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</si>
  <si>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</si>
  <si>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</si>
  <si>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</si>
  <si>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</si>
  <si>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</si>
  <si>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</si>
  <si>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</si>
  <si>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</si>
  <si>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</si>
  <si>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</si>
  <si>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</si>
  <si>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</si>
  <si>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</si>
  <si>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</si>
  <si>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</si>
  <si>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</si>
  <si>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</si>
  <si>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</si>
  <si>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</si>
  <si>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</si>
  <si>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</si>
  <si>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</si>
  <si>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</si>
  <si>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</si>
  <si>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</si>
  <si>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</si>
  <si>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</si>
  <si>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</si>
  <si>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</si>
  <si>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</si>
  <si>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</si>
  <si>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</si>
  <si>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</si>
  <si>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</si>
  <si>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</si>
  <si>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</si>
  <si>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</si>
  <si>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</si>
  <si>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</si>
  <si>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</si>
  <si>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</si>
  <si>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</si>
  <si>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</si>
  <si>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</si>
  <si>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</si>
  <si>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</si>
  <si>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</si>
  <si>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</si>
  <si>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</si>
  <si>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</si>
  <si>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</si>
  <si>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</si>
  <si>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</si>
  <si>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</si>
  <si>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</si>
  <si>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</si>
  <si>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</si>
  <si>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</si>
  <si>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</si>
  <si>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</si>
  <si>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</si>
  <si>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</si>
  <si>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</si>
  <si>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</si>
  <si>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</si>
  <si>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</si>
  <si>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</si>
  <si>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</si>
  <si>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</si>
  <si>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</si>
  <si>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</si>
  <si>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</si>
  <si>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</si>
  <si>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</si>
  <si>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</si>
  <si>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</si>
  <si>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</si>
  <si>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</si>
  <si>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</si>
  <si>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</si>
  <si>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</si>
  <si>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</si>
  <si>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</si>
  <si>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</si>
  <si>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</si>
  <si>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</si>
  <si>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</si>
  <si>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</si>
  <si>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</si>
  <si>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</si>
  <si>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</si>
  <si>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</si>
  <si>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</si>
  <si>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</si>
  <si>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</si>
  <si>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</si>
  <si>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</si>
  <si>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</si>
  <si>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</si>
  <si>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</si>
  <si>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</si>
  <si>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</si>
  <si>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</si>
  <si>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</si>
  <si>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</si>
  <si>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</si>
  <si>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</si>
  <si>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</si>
  <si>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</si>
  <si>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</si>
  <si>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</si>
  <si>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</si>
  <si>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</si>
  <si>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</si>
  <si>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</si>
  <si>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</si>
  <si>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</si>
  <si>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</si>
  <si>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</si>
  <si>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</si>
  <si>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</si>
  <si>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</si>
  <si>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</si>
  <si>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</si>
  <si>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</si>
  <si>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</si>
  <si>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</si>
  <si>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</si>
  <si>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</si>
  <si>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</si>
  <si>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</si>
  <si>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</si>
  <si>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</si>
  <si>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</si>
  <si>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</si>
  <si>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</si>
  <si>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</si>
  <si>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</si>
  <si>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</si>
  <si>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</si>
  <si>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</si>
  <si>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</si>
  <si>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</si>
  <si>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</si>
  <si>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</si>
  <si>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</si>
  <si>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</si>
  <si>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</si>
  <si>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</si>
  <si>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</si>
  <si>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</si>
  <si>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</si>
  <si>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</si>
  <si>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</si>
  <si>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</si>
  <si>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</si>
  <si>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</si>
  <si>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</si>
  <si>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</si>
  <si>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</si>
  <si>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</si>
  <si>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</si>
  <si>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</si>
  <si>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</si>
  <si>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</si>
  <si>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</si>
  <si>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</si>
  <si>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</si>
  <si>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</si>
  <si>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</si>
  <si>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</si>
  <si>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</si>
  <si>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</si>
  <si>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</si>
  <si>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</si>
  <si>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</si>
  <si>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</si>
  <si>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</si>
  <si>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</si>
  <si>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</si>
  <si>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</si>
  <si>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</si>
  <si>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</si>
  <si>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</si>
  <si>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</si>
  <si>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</si>
  <si>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</si>
  <si>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</si>
  <si>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</si>
  <si>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</si>
  <si>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</si>
  <si>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</si>
  <si>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</si>
  <si>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</si>
  <si>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</si>
  <si>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</si>
  <si>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</si>
  <si>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</si>
  <si>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</si>
  <si>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</si>
  <si>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</si>
  <si>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</si>
  <si>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</si>
  <si>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</si>
  <si>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</si>
  <si>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</si>
  <si>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</si>
  <si>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</si>
  <si>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</si>
  <si>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</si>
  <si>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</si>
  <si>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</si>
  <si>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</si>
  <si>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</si>
  <si>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</si>
  <si>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</si>
  <si>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</si>
  <si>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</si>
  <si>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</si>
  <si>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</si>
  <si>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</si>
  <si>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</si>
  <si>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</si>
  <si>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</si>
  <si>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</si>
  <si>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</si>
  <si>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</si>
  <si>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</si>
  <si>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</si>
  <si>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</si>
  <si>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</si>
  <si>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</si>
  <si>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</si>
  <si>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</si>
  <si>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</si>
  <si>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</si>
  <si>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</si>
  <si>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</si>
  <si>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</si>
  <si>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</si>
  <si>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</si>
  <si>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</si>
  <si>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</si>
  <si>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</si>
  <si>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</si>
  <si>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</si>
  <si>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</si>
  <si>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</si>
  <si>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</si>
  <si>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</si>
  <si>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</si>
  <si>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</si>
  <si>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</si>
  <si>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</si>
  <si>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</si>
  <si>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</si>
  <si>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</si>
  <si>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</si>
  <si>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</si>
  <si>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</si>
  <si>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</si>
  <si>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</si>
  <si>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</si>
  <si>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</si>
  <si>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</si>
  <si>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</si>
  <si>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</si>
  <si>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</si>
  <si>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</si>
  <si>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</si>
  <si>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</si>
  <si>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</si>
  <si>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</si>
  <si>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</si>
  <si>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</si>
  <si>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</si>
  <si>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</si>
  <si>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</si>
  <si>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</si>
  <si>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</si>
  <si>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</si>
  <si>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</si>
  <si>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</si>
  <si>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</si>
  <si>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</si>
  <si>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</si>
  <si>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</si>
  <si>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</si>
  <si>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</si>
  <si>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</si>
  <si>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</si>
  <si>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</si>
  <si>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</si>
  <si>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</si>
  <si>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</si>
  <si>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</si>
  <si>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</si>
  <si>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</si>
  <si>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</si>
  <si>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</si>
  <si>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</si>
  <si>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</si>
  <si>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</si>
  <si>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</si>
  <si>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</si>
  <si>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</si>
  <si>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</si>
  <si>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</si>
  <si>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</si>
  <si>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</si>
  <si>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</si>
  <si>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</si>
  <si>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</si>
  <si>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</si>
  <si>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</si>
  <si>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</si>
  <si>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</si>
  <si>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</si>
  <si>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</si>
  <si>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</si>
  <si>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</si>
  <si>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</si>
  <si>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</si>
  <si>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</si>
  <si>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</si>
  <si>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</si>
  <si>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</si>
  <si>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</si>
  <si>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</si>
  <si>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</si>
  <si>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</si>
  <si>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</si>
  <si>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</si>
  <si>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</si>
  <si>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</si>
  <si>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</si>
  <si>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</si>
  <si>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</si>
  <si>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</si>
  <si>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</si>
  <si>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</si>
  <si>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</si>
  <si>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</si>
  <si>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</si>
  <si>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</si>
  <si>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</si>
  <si>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</si>
  <si>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</si>
  <si>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</si>
  <si>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</si>
  <si>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</si>
  <si>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</si>
  <si>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</si>
  <si>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</si>
  <si>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</si>
  <si>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</si>
  <si>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</si>
  <si>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</si>
  <si>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</si>
  <si>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</si>
  <si>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</si>
  <si>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</si>
  <si>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</si>
  <si>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</si>
  <si>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</si>
  <si>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</si>
  <si>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</si>
  <si>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</si>
  <si>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</si>
  <si>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</si>
  <si>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</si>
  <si>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</si>
  <si>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</si>
  <si>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</si>
  <si>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</si>
  <si>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</si>
  <si>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</si>
  <si>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</si>
  <si>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</si>
  <si>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</si>
  <si>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</si>
  <si>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</si>
  <si>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</si>
  <si>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</si>
  <si>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</si>
  <si>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</si>
  <si>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</si>
  <si>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</si>
  <si>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</si>
  <si>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</si>
  <si>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</si>
  <si>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</si>
  <si>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</si>
  <si>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</si>
  <si>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</si>
  <si>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</si>
  <si>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</si>
  <si>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</si>
  <si>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</si>
  <si>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</si>
  <si>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</si>
  <si>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</si>
  <si>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</si>
  <si>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</si>
  <si>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</si>
  <si>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</si>
  <si>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</si>
  <si>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</si>
  <si>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</si>
  <si>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</si>
  <si>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</si>
  <si>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</si>
  <si>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</si>
  <si>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</si>
  <si>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</si>
  <si>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</si>
  <si>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</si>
  <si>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</si>
  <si>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</si>
  <si>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</si>
  <si>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</si>
  <si>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</si>
  <si>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</si>
  <si>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</si>
  <si>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</si>
  <si>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</si>
  <si>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</si>
  <si>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</si>
  <si>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</si>
  <si>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</si>
  <si>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</si>
  <si>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</si>
  <si>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</si>
  <si>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</si>
  <si>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</si>
  <si>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</si>
  <si>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</si>
  <si>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</si>
  <si>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</si>
  <si>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</si>
  <si>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</si>
  <si>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</si>
  <si>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</si>
  <si>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</si>
  <si>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</si>
  <si>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</si>
  <si>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</si>
  <si>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</si>
  <si>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</si>
  <si>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</si>
  <si>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</si>
  <si>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</si>
  <si>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</si>
  <si>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</si>
  <si>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</si>
  <si>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</si>
  <si>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</si>
  <si>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</si>
  <si>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</si>
  <si>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</si>
  <si>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</si>
  <si>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</si>
  <si>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</si>
  <si>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</si>
  <si>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</si>
  <si>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</si>
  <si>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</si>
  <si>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</si>
  <si>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</si>
  <si>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</si>
  <si>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</si>
  <si>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</si>
  <si>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</si>
  <si>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</si>
  <si>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</si>
  <si>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</si>
  <si>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</si>
  <si>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</si>
  <si>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</si>
  <si>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</si>
  <si>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</si>
  <si>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</si>
  <si>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</si>
  <si>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</si>
  <si>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</si>
  <si>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</si>
  <si>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</si>
  <si>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</si>
  <si>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</si>
  <si>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</si>
  <si>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</si>
  <si>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</si>
  <si>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</si>
  <si>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</si>
  <si>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</si>
  <si>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</si>
  <si>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</si>
  <si>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</si>
  <si>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</si>
  <si>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</si>
  <si>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</si>
  <si>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</si>
  <si>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</si>
  <si>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</si>
  <si>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</si>
  <si>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</si>
  <si>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</si>
  <si>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</si>
  <si>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</si>
  <si>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</si>
  <si>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</si>
  <si>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</si>
  <si>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</si>
  <si>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</si>
  <si>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</si>
  <si>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</si>
  <si>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</si>
  <si>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</si>
  <si>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</si>
  <si>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</si>
  <si>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</si>
  <si>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</si>
  <si>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</si>
  <si>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</si>
  <si>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</si>
  <si>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</si>
  <si>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</si>
  <si>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</si>
  <si>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</si>
  <si>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</si>
  <si>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</si>
  <si>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</si>
  <si>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</si>
  <si>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</si>
  <si>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</si>
  <si>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</si>
  <si>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</si>
  <si>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</si>
  <si>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</si>
  <si>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</si>
  <si>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</si>
  <si>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</si>
  <si>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</si>
  <si>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</si>
  <si>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</si>
  <si>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</si>
  <si>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</si>
  <si>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</si>
  <si>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</si>
  <si>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</si>
  <si>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</si>
  <si>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</si>
  <si>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</si>
  <si>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</si>
  <si>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</si>
  <si>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</si>
  <si>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</si>
  <si>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</si>
  <si>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</si>
  <si>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</si>
  <si>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</si>
  <si>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</si>
  <si>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</si>
  <si>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</si>
  <si>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</si>
  <si>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</si>
  <si>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</si>
  <si>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</si>
  <si>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</si>
  <si>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</si>
  <si>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</si>
  <si>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</si>
  <si>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</si>
  <si>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</si>
  <si>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</si>
  <si>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</si>
  <si>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</si>
  <si>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</si>
  <si>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</si>
  <si>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</si>
  <si>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</si>
  <si>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</si>
  <si>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</si>
  <si>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</si>
  <si>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</si>
  <si>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</si>
  <si>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</si>
  <si>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</si>
  <si>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</si>
  <si>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</si>
  <si>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</si>
  <si>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</si>
  <si>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</si>
  <si>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</si>
  <si>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</si>
  <si>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</si>
  <si>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</si>
  <si>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</si>
  <si>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</si>
  <si>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</si>
  <si>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</si>
  <si>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</si>
  <si>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</si>
  <si>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</si>
  <si>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</si>
  <si>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</si>
  <si>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</si>
  <si>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</si>
  <si>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</si>
  <si>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</si>
  <si>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</si>
  <si>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</si>
  <si>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</si>
  <si>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</si>
  <si>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</si>
  <si>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</si>
  <si>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</si>
  <si>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</si>
  <si>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</si>
  <si>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</si>
  <si>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</si>
  <si>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</si>
  <si>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</si>
  <si>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</si>
  <si>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</si>
  <si>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</si>
  <si>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</si>
  <si>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</si>
  <si>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</si>
  <si>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</si>
  <si>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</si>
  <si>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</si>
  <si>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</si>
  <si>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</si>
  <si>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</si>
  <si>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</si>
  <si>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</si>
  <si>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</si>
  <si>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</si>
  <si>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</si>
  <si>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</si>
  <si>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</si>
  <si>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</si>
  <si>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</si>
  <si>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</si>
  <si>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</si>
  <si>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</si>
  <si>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</si>
  <si>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</si>
  <si>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</si>
  <si>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</si>
  <si>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</si>
  <si>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</si>
  <si>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</si>
  <si>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</si>
  <si>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</si>
  <si>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</si>
  <si>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</si>
  <si>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</si>
  <si>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</si>
  <si>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</si>
  <si>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</si>
  <si>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</si>
  <si>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</si>
  <si>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</si>
  <si>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</si>
  <si>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</si>
  <si>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</si>
  <si>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</si>
  <si>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</si>
  <si>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</si>
  <si>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</si>
  <si>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</si>
  <si>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</si>
  <si>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</si>
  <si>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</si>
  <si>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</si>
  <si>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</si>
  <si>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</si>
  <si>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</si>
  <si>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</si>
  <si>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</si>
  <si>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</si>
  <si>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</si>
  <si>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</si>
  <si>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</si>
  <si>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</si>
  <si>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</si>
  <si>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</si>
  <si>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</si>
  <si>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</si>
  <si>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</si>
  <si>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</si>
  <si>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</si>
  <si>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</si>
  <si>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</si>
  <si>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</si>
  <si>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</si>
  <si>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</si>
  <si>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</si>
  <si>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</si>
  <si>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</si>
  <si>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</si>
  <si>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</si>
  <si>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</si>
  <si>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</si>
  <si>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</si>
  <si>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</si>
  <si>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</si>
  <si>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</si>
  <si>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</si>
  <si>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</si>
  <si>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</si>
  <si>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</si>
  <si>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</si>
  <si>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</si>
  <si>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</si>
  <si>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</si>
  <si>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</si>
  <si>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</si>
  <si>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</si>
  <si>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</si>
  <si>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</si>
  <si>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</si>
  <si>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</si>
  <si>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</si>
  <si>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</si>
  <si>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</si>
  <si>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</si>
  <si>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</si>
  <si>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</si>
  <si>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</si>
  <si>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</si>
  <si>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</si>
  <si>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</si>
  <si>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</si>
  <si>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</si>
  <si>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</si>
  <si>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</si>
  <si>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</si>
  <si>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</si>
  <si>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</si>
  <si>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</si>
  <si>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</si>
  <si>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</si>
  <si>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</si>
  <si>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</si>
  <si>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</si>
  <si>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</si>
  <si>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</si>
  <si>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</si>
  <si>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</si>
  <si>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</si>
  <si>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</si>
  <si>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</si>
  <si>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</si>
  <si>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</si>
  <si>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</si>
  <si>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</si>
  <si>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</si>
  <si>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</si>
  <si>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</si>
  <si>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</si>
  <si>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</si>
  <si>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</si>
  <si>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</si>
  <si>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</si>
  <si>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</si>
  <si>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</si>
  <si>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</si>
  <si>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</si>
  <si>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</si>
  <si>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</si>
  <si>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</si>
  <si>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</si>
  <si>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</si>
  <si>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</si>
  <si>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</si>
  <si>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</si>
  <si>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</si>
  <si>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</si>
  <si>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</si>
  <si>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</si>
  <si>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</si>
  <si>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</si>
  <si>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</si>
  <si>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</si>
  <si>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</si>
  <si>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</si>
  <si>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</si>
  <si>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</si>
  <si>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</si>
  <si>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</si>
  <si>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</si>
  <si>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</si>
  <si>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</si>
  <si>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</si>
  <si>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</si>
  <si>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</si>
  <si>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</si>
  <si>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</si>
  <si>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</si>
  <si>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</si>
  <si>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</si>
  <si>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</si>
  <si>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</si>
  <si>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</si>
  <si>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</si>
  <si>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</si>
  <si>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</si>
  <si>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</si>
  <si>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</si>
  <si>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</si>
  <si>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</si>
  <si>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</si>
  <si>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</si>
  <si>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</si>
  <si>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</si>
  <si>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</si>
  <si>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</si>
  <si>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</si>
  <si>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</si>
  <si>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</si>
  <si>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</si>
  <si>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</si>
  <si>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</si>
  <si>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</si>
  <si>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</si>
  <si>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</si>
  <si>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</si>
  <si>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</si>
  <si>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</si>
  <si>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</si>
  <si>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</si>
  <si>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</si>
  <si>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</si>
  <si>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</si>
  <si>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</si>
  <si>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</si>
  <si>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</si>
  <si>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</si>
  <si>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</si>
  <si>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</si>
  <si>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</si>
  <si>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</si>
  <si>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</si>
  <si>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</si>
  <si>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</si>
  <si>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</si>
  <si>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</si>
  <si>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</si>
  <si>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</si>
  <si>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</si>
  <si>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</si>
  <si>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</si>
  <si>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</si>
  <si>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</si>
  <si>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</si>
  <si>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</si>
  <si>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</si>
  <si>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</si>
  <si>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</si>
  <si>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</si>
  <si>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</si>
  <si>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</si>
  <si>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</si>
  <si>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</si>
  <si>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</si>
  <si>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</si>
  <si>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</si>
  <si>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</si>
  <si>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</si>
  <si>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</si>
  <si>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</si>
  <si>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</si>
  <si>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</si>
  <si>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</si>
  <si>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</si>
  <si>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</si>
  <si>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</si>
  <si>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</si>
  <si>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</si>
  <si>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</si>
  <si>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</si>
  <si>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</si>
  <si>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</si>
  <si>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</si>
  <si>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</si>
  <si>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</si>
  <si>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</si>
  <si>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</si>
  <si>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</si>
  <si>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</si>
  <si>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</si>
  <si>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</si>
  <si>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</si>
  <si>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</si>
  <si>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</si>
  <si>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</si>
  <si>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</si>
  <si>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</si>
  <si>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</si>
  <si>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</si>
  <si>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</si>
  <si>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</si>
  <si>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</si>
  <si>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</si>
  <si>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</si>
  <si>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</si>
  <si>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</si>
  <si>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</si>
  <si>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</si>
  <si>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</si>
  <si>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</si>
  <si>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</si>
  <si>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</si>
  <si>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</si>
  <si>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</si>
  <si>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</si>
  <si>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</si>
  <si>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</si>
  <si>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</si>
  <si>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</si>
  <si>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</si>
  <si>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</si>
  <si>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</si>
  <si>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</si>
  <si>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</si>
  <si>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</si>
  <si>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</si>
  <si>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</si>
  <si>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</si>
  <si>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</si>
  <si>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</si>
  <si>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</si>
  <si>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</si>
  <si>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</si>
  <si>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</si>
  <si>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</si>
  <si>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</si>
  <si>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</si>
  <si>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</si>
  <si>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</si>
  <si>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</si>
  <si>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</si>
  <si>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</si>
  <si>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</si>
  <si>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</si>
  <si>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</si>
  <si>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</si>
  <si>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</si>
  <si>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</si>
  <si>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</si>
  <si>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</si>
  <si>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</si>
  <si>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</si>
  <si>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</si>
  <si>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</si>
  <si>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</si>
  <si>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</si>
  <si>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</si>
  <si>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</si>
  <si>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</si>
  <si>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</si>
  <si>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</si>
  <si>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</si>
  <si>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</si>
  <si>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</si>
  <si>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</si>
  <si>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</si>
  <si>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</si>
  <si>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</si>
  <si>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</si>
  <si>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</si>
  <si>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</si>
  <si>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</si>
  <si>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</si>
  <si>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</si>
  <si>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</si>
  <si>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</si>
  <si>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</si>
  <si>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</si>
  <si>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</si>
  <si>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</si>
  <si>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</si>
  <si>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</si>
  <si>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</si>
  <si>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</si>
  <si>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</si>
  <si>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</si>
  <si>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</si>
  <si>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</si>
  <si>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</si>
  <si>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</si>
  <si>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</si>
  <si>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</si>
  <si>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</si>
  <si>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</si>
  <si>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</si>
  <si>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</si>
  <si>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</si>
  <si>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</si>
  <si>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</si>
  <si>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</si>
  <si>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</si>
  <si>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</si>
  <si>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</si>
  <si>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</si>
  <si>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</si>
  <si>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</si>
  <si>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</si>
  <si>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</si>
  <si>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</si>
  <si>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</si>
  <si>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</si>
  <si>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</si>
  <si>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</si>
  <si>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</si>
  <si>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</si>
  <si>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</si>
  <si>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</si>
  <si>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</si>
  <si>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</si>
  <si>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</si>
  <si>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</si>
  <si>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</si>
  <si>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</si>
  <si>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</si>
  <si>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</si>
  <si>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</si>
  <si>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</si>
  <si>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</si>
  <si>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</si>
  <si>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</si>
  <si>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</si>
  <si>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</si>
  <si>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</si>
  <si>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</si>
  <si>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</si>
  <si>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</si>
  <si>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</si>
  <si>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</si>
  <si>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</si>
  <si>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</si>
  <si>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</si>
  <si>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</si>
  <si>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</si>
  <si>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</si>
  <si>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</si>
  <si>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</si>
  <si>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</si>
  <si>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</si>
  <si>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</si>
  <si>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</si>
  <si>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</si>
  <si>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</si>
  <si>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</si>
  <si>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</si>
  <si>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</si>
  <si>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</si>
  <si>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</si>
  <si>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</si>
  <si>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</si>
  <si>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</si>
  <si>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</si>
  <si>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</si>
  <si>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</si>
  <si>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</si>
  <si>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</si>
  <si>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</si>
  <si>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</si>
  <si>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</si>
  <si>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</si>
  <si>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</si>
  <si>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</si>
  <si>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</si>
  <si>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</si>
  <si>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</si>
  <si>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</si>
  <si>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</si>
  <si>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</si>
  <si>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</si>
  <si>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</si>
  <si>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</si>
  <si>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</si>
  <si>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</si>
  <si>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</si>
  <si>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</si>
  <si>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</si>
  <si>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</si>
  <si>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</si>
  <si>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</si>
  <si>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</si>
  <si>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</si>
  <si>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</si>
  <si>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</si>
  <si>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</si>
  <si>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</si>
  <si>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</si>
  <si>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</si>
  <si>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</si>
  <si>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</si>
  <si>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</si>
  <si>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</si>
  <si>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</si>
  <si>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</si>
  <si>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</si>
  <si>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</si>
  <si>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</si>
  <si>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</si>
  <si>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</si>
  <si>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</si>
  <si>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</si>
  <si>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</si>
  <si>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</si>
  <si>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</si>
  <si>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</si>
  <si>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</si>
  <si>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</si>
  <si>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</si>
  <si>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</si>
  <si>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</si>
  <si>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</si>
  <si>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</si>
  <si>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</si>
  <si>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</si>
  <si>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</si>
  <si>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</si>
  <si>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</si>
  <si>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</si>
  <si>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</si>
  <si>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</si>
  <si>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</si>
  <si>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</si>
  <si>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</si>
  <si>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</si>
  <si>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</si>
  <si>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</si>
  <si>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</si>
  <si>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</si>
  <si>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</si>
  <si>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</si>
  <si>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</si>
  <si>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</si>
  <si>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</si>
  <si>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</si>
  <si>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</si>
  <si>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</si>
  <si>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</si>
  <si>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</si>
  <si>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</si>
  <si>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</si>
  <si>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</si>
  <si>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</si>
  <si>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</si>
  <si>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</si>
  <si>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</si>
  <si>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</si>
  <si>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</si>
  <si>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</si>
  <si>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</si>
  <si>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</si>
  <si>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</si>
  <si>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</si>
  <si>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</si>
  <si>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</si>
  <si>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</si>
  <si>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</si>
  <si>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</si>
  <si>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</si>
  <si>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</si>
  <si>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</si>
  <si>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</si>
  <si>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</si>
  <si>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</si>
  <si>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</si>
  <si>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</si>
  <si>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</si>
  <si>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</si>
  <si>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</si>
  <si>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</si>
  <si>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</si>
  <si>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</si>
  <si>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</si>
  <si>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</si>
  <si>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</si>
  <si>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</si>
  <si>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</si>
  <si>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</si>
  <si>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</si>
  <si>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</si>
  <si>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</si>
  <si>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</si>
  <si>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</si>
  <si>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</si>
  <si>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</si>
  <si>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</si>
  <si>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</si>
  <si>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</si>
  <si>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</si>
  <si>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</si>
  <si>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</si>
  <si>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</si>
  <si>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</si>
  <si>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</si>
  <si>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</si>
  <si>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</si>
  <si>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</si>
  <si>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</si>
  <si>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</si>
  <si>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</si>
  <si>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</si>
  <si>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</si>
  <si>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</si>
  <si>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</si>
  <si>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</si>
  <si>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</si>
  <si>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</si>
  <si>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</si>
  <si>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</si>
  <si>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</si>
  <si>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</si>
  <si>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</si>
  <si>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</si>
  <si>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</si>
  <si>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</si>
  <si>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</si>
  <si>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</si>
  <si>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</si>
  <si>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</si>
  <si>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</si>
  <si>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</si>
  <si>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</si>
  <si>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</si>
  <si>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</si>
  <si>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</si>
  <si>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</si>
  <si>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</si>
  <si>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</si>
  <si>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</si>
  <si>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</si>
  <si>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</si>
  <si>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</si>
  <si>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</si>
  <si>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</si>
  <si>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</si>
  <si>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</si>
  <si>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</si>
  <si>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</si>
  <si>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</si>
  <si>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</si>
  <si>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</si>
  <si>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</si>
  <si>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</si>
  <si>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</si>
  <si>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</si>
  <si>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</si>
  <si>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</si>
  <si>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</si>
  <si>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</si>
  <si>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</si>
  <si>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</si>
  <si>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</si>
  <si>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</si>
  <si>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</si>
  <si>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</si>
  <si>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</si>
  <si>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</si>
  <si>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</si>
  <si>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</si>
  <si>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</si>
  <si>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</si>
  <si>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</si>
  <si>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</si>
  <si>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</si>
  <si>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</si>
  <si>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</si>
  <si>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</si>
  <si>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</si>
  <si>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</si>
  <si>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</si>
  <si>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</si>
  <si>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</si>
  <si>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</si>
  <si>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</si>
  <si>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</si>
  <si>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</si>
  <si>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</si>
  <si>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</si>
  <si>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</si>
  <si>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</si>
  <si>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</si>
  <si>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</si>
  <si>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</si>
  <si>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</si>
  <si>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</si>
  <si>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</si>
  <si>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</si>
  <si>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</si>
  <si>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</si>
  <si>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</si>
  <si>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</si>
  <si>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</si>
  <si>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</si>
  <si>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</si>
  <si>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</si>
  <si>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</si>
  <si>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</si>
  <si>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</si>
  <si>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</si>
  <si>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</si>
  <si>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</si>
  <si>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</si>
  <si>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</si>
  <si>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</si>
  <si>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</si>
  <si>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</si>
  <si>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</si>
  <si>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</si>
  <si>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</si>
  <si>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</si>
  <si>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</si>
  <si>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</si>
  <si>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</si>
  <si>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</si>
  <si>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</si>
  <si>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</si>
  <si>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</si>
  <si>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</si>
  <si>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</si>
  <si>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</si>
  <si>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</si>
  <si>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</si>
  <si>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</si>
  <si>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</si>
  <si>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</si>
  <si>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</si>
  <si>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</si>
  <si>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</si>
  <si>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</si>
  <si>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</si>
  <si>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</si>
  <si>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</si>
  <si>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</si>
  <si>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</si>
  <si>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</si>
  <si>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</si>
  <si>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</si>
  <si>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</si>
  <si>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</si>
  <si>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</si>
  <si>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</si>
  <si>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</si>
  <si>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</si>
  <si>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</si>
  <si>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</si>
  <si>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</si>
  <si>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</si>
  <si>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</si>
  <si>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</si>
  <si>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</si>
  <si>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</si>
  <si>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</si>
  <si>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</si>
  <si>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</si>
  <si>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</si>
  <si>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</si>
  <si>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</si>
  <si>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</si>
  <si>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</si>
  <si>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</si>
  <si>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</si>
  <si>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</si>
  <si>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</si>
  <si>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</si>
  <si>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</si>
  <si>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</si>
  <si>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</si>
  <si>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</si>
  <si>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</si>
  <si>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</si>
  <si>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</si>
  <si>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</si>
  <si>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</si>
  <si>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</si>
  <si>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</si>
  <si>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</si>
  <si>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</si>
  <si>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</si>
  <si>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</si>
  <si>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</si>
  <si>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</si>
  <si>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</si>
  <si>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</si>
  <si>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</si>
  <si>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</si>
  <si>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</si>
  <si>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</si>
  <si>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</si>
  <si>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</si>
  <si>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</si>
  <si>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</si>
  <si>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</si>
  <si>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</si>
  <si>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</si>
  <si>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</si>
  <si>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</si>
  <si>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</si>
  <si>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</si>
  <si>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</si>
  <si>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</si>
  <si>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</si>
  <si>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</si>
  <si>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</si>
  <si>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</si>
  <si>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</si>
  <si>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</si>
  <si>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</si>
  <si>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</si>
  <si>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</si>
  <si>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</si>
  <si>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</si>
  <si>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</si>
  <si>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</si>
  <si>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</si>
  <si>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</si>
  <si>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</si>
  <si>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</si>
  <si>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</si>
  <si>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</si>
  <si>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</si>
  <si>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</si>
  <si>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</si>
  <si>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</si>
  <si>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</si>
  <si>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</si>
  <si>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</si>
  <si>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</si>
  <si>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</si>
  <si>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</si>
  <si>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</si>
  <si>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</si>
  <si>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</si>
  <si>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</si>
  <si>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</si>
  <si>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</si>
  <si>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</si>
  <si>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</si>
  <si>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</si>
  <si>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</si>
  <si>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</si>
  <si>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</si>
  <si>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</si>
  <si>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</si>
  <si>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</si>
  <si>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</si>
  <si>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</si>
  <si>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</si>
  <si>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</si>
  <si>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</si>
  <si>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</si>
  <si>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</si>
  <si>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</si>
  <si>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</si>
  <si>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</si>
  <si>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</si>
  <si>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</si>
  <si>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</si>
  <si>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</si>
  <si>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</si>
  <si>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</si>
  <si>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</si>
  <si>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</si>
  <si>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</si>
  <si>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</si>
  <si>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</si>
  <si>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</si>
  <si>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</si>
  <si>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</si>
  <si>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</si>
  <si>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</si>
  <si>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</si>
  <si>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</si>
  <si>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</si>
  <si>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</si>
  <si>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</si>
  <si>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</si>
  <si>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</si>
  <si>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</si>
  <si>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</si>
  <si>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</si>
  <si>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</si>
  <si>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</si>
  <si>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</si>
  <si>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</si>
  <si>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</si>
  <si>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</si>
  <si>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</si>
  <si>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</si>
  <si>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</si>
  <si>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</si>
  <si>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</si>
  <si>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</si>
  <si>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</si>
  <si>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</si>
  <si>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</si>
  <si>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</si>
  <si>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</si>
  <si>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</si>
  <si>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</si>
  <si>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</si>
  <si>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</si>
  <si>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</si>
  <si>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</si>
  <si>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</si>
  <si>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</si>
  <si>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</si>
  <si>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</si>
  <si>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</si>
  <si>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</si>
  <si>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</si>
  <si>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</si>
  <si>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</si>
  <si>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</si>
  <si>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</si>
  <si>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</si>
  <si>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</si>
  <si>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</si>
  <si>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</si>
  <si>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</si>
  <si>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</si>
  <si>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</si>
  <si>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</si>
  <si>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</si>
  <si>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</si>
  <si>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</si>
  <si>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</si>
  <si>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</si>
  <si>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</si>
  <si>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</si>
  <si>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</si>
  <si>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</si>
  <si>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</si>
  <si>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</si>
  <si>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</si>
  <si>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</si>
  <si>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</si>
  <si>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</si>
  <si>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</si>
  <si>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</si>
  <si>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</si>
  <si>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</si>
  <si>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</si>
  <si>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</si>
  <si>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</si>
  <si>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</si>
  <si>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</si>
  <si>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</si>
  <si>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</si>
  <si>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</si>
  <si>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</si>
  <si>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</si>
  <si>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</si>
  <si>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</si>
  <si>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</si>
  <si>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</si>
  <si>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</si>
  <si>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</si>
  <si>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</si>
  <si>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</si>
  <si>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</si>
  <si>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</si>
  <si>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</si>
  <si>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</si>
  <si>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</si>
  <si>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</si>
  <si>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</si>
  <si>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</si>
  <si>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</si>
  <si>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</si>
  <si>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</si>
  <si>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</si>
  <si>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</si>
  <si>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</si>
  <si>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</si>
  <si>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</si>
  <si>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</si>
  <si>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</si>
  <si>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</si>
  <si>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</si>
  <si>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</si>
  <si>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</si>
  <si>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</si>
  <si>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</si>
  <si>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</si>
  <si>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</si>
  <si>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</si>
  <si>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</si>
  <si>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</si>
  <si>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</si>
  <si>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</si>
  <si>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</si>
  <si>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</si>
  <si>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</si>
  <si>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</si>
  <si>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</si>
  <si>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</si>
  <si>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</si>
  <si>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</si>
  <si>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</si>
  <si>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</si>
  <si>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</si>
  <si>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</si>
  <si>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</si>
  <si>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</si>
  <si>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</si>
  <si>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</si>
  <si>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</si>
  <si>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</si>
  <si>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</si>
  <si>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</si>
  <si>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</si>
  <si>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</si>
  <si>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</si>
  <si>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</si>
  <si>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</si>
  <si>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</si>
  <si>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</si>
  <si>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</si>
  <si>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</si>
  <si>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</si>
  <si>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</si>
  <si>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</si>
  <si>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</si>
  <si>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</si>
  <si>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</si>
  <si>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</si>
  <si>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</si>
  <si>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</si>
  <si>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</si>
  <si>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</si>
  <si>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</si>
  <si>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</si>
  <si>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</si>
  <si>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</si>
  <si>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</si>
  <si>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</si>
  <si>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</si>
  <si>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</si>
  <si>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</si>
  <si>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</si>
  <si>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</si>
  <si>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</si>
  <si>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</si>
  <si>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</si>
  <si>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</si>
  <si>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</si>
  <si>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</si>
  <si>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</si>
  <si>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</si>
  <si>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</si>
  <si>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</si>
  <si>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</si>
  <si>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</si>
  <si>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</si>
  <si>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</si>
  <si>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</si>
  <si>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</si>
  <si>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</si>
  <si>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</si>
  <si>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</si>
  <si>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</si>
  <si>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</si>
  <si>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</si>
  <si>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</si>
  <si>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</si>
  <si>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</si>
  <si>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</si>
  <si>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</si>
  <si>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</si>
  <si>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</si>
  <si>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</si>
  <si>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</si>
  <si>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</si>
  <si>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</si>
  <si>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</si>
  <si>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</si>
  <si>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</si>
  <si>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</si>
  <si>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</si>
  <si>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</si>
  <si>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</si>
  <si>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</si>
  <si>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</si>
  <si>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</si>
  <si>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</si>
  <si>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</si>
  <si>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</si>
  <si>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</si>
  <si>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</si>
  <si>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</si>
  <si>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</si>
  <si>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</si>
  <si>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</si>
  <si>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</si>
  <si>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</si>
  <si>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</si>
  <si>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</si>
  <si>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</si>
  <si>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</si>
  <si>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</si>
  <si>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</si>
  <si>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</si>
  <si>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</si>
  <si>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</si>
  <si>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</si>
  <si>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</si>
  <si>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</si>
  <si>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</si>
  <si>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</si>
  <si>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</si>
  <si>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</si>
  <si>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</si>
  <si>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</si>
  <si>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</si>
  <si>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</si>
  <si>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</si>
  <si>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</si>
  <si>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</si>
  <si>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</si>
  <si>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</si>
  <si>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</si>
  <si>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</si>
  <si>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</si>
  <si>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</si>
  <si>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</si>
  <si>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</si>
  <si>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</si>
  <si>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</si>
  <si>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</si>
  <si>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</si>
  <si>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</si>
  <si>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</si>
  <si>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</si>
  <si>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</si>
  <si>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</si>
  <si>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</si>
  <si>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</si>
  <si>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</si>
  <si>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</si>
  <si>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</si>
  <si>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</si>
  <si>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</si>
  <si>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</si>
  <si>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</si>
  <si>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</si>
  <si>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</si>
  <si>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</si>
  <si>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</si>
  <si>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</si>
  <si>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</si>
  <si>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</si>
  <si>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</si>
  <si>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</si>
  <si>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</si>
  <si>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</si>
  <si>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</si>
  <si>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</si>
  <si>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</si>
  <si>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</si>
  <si>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</si>
  <si>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</si>
  <si>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</si>
  <si>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</si>
  <si>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</si>
  <si>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</si>
  <si>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</si>
  <si>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</si>
  <si>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</si>
  <si>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</si>
  <si>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</si>
  <si>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</si>
  <si>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</si>
  <si>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</si>
  <si>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</si>
  <si>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</si>
  <si>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</si>
  <si>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</si>
  <si>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</si>
  <si>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</si>
  <si>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</si>
  <si>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</si>
  <si>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</si>
  <si>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</si>
  <si>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</si>
  <si>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</si>
  <si>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</si>
  <si>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</si>
  <si>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</si>
  <si>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</si>
  <si>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</si>
  <si>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</si>
  <si>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</si>
  <si>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</si>
  <si>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</si>
  <si>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</si>
  <si>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</si>
  <si>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</si>
  <si>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</si>
  <si>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</si>
  <si>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</si>
  <si>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</si>
  <si>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</si>
  <si>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</si>
  <si>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</si>
  <si>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</si>
  <si>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</si>
  <si>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</si>
  <si>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</si>
  <si>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</si>
  <si>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</si>
  <si>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</si>
  <si>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</si>
  <si>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</si>
  <si>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</si>
  <si>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</si>
  <si>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</si>
  <si>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</si>
  <si>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</si>
  <si>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</si>
  <si>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</si>
  <si>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</si>
  <si>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</si>
  <si>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</si>
  <si>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</si>
  <si>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</si>
  <si>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</si>
  <si>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</si>
  <si>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</si>
  <si>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</si>
  <si>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</si>
  <si>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</si>
  <si>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</si>
  <si>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</si>
  <si>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</si>
  <si>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</si>
  <si>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</si>
  <si>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</si>
  <si>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</si>
  <si>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</si>
  <si>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</si>
  <si>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</si>
  <si>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</si>
  <si>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</si>
  <si>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</si>
  <si>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</si>
  <si>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</si>
  <si>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</si>
  <si>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</si>
  <si>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</si>
  <si>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</si>
  <si>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</si>
  <si>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</si>
  <si>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</si>
  <si>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</si>
  <si>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</si>
  <si>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</si>
  <si>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</si>
  <si>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</si>
  <si>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</si>
  <si>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</si>
  <si>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</si>
  <si>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</si>
  <si>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</si>
  <si>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</si>
  <si>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</si>
  <si>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</si>
  <si>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</si>
  <si>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</si>
  <si>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</si>
  <si>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</si>
  <si>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</si>
  <si>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</si>
  <si>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</si>
  <si>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</si>
  <si>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</si>
  <si>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</si>
  <si>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</si>
  <si>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</si>
  <si>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</si>
  <si>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</si>
  <si>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</si>
  <si>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</si>
  <si>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</si>
  <si>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</si>
  <si>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</si>
  <si>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</si>
  <si>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</si>
  <si>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</si>
  <si>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</si>
  <si>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</si>
  <si>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</si>
  <si>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</si>
  <si>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</si>
  <si>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</si>
  <si>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</si>
  <si>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</si>
  <si>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</si>
  <si>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</si>
  <si>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</si>
  <si>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</si>
  <si>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</si>
  <si>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</si>
  <si>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</si>
  <si>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</si>
  <si>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</si>
  <si>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</si>
  <si>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</si>
  <si>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</si>
  <si>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</si>
  <si>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</si>
  <si>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</si>
  <si>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</si>
  <si>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</si>
  <si>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</si>
  <si>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</si>
  <si>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</si>
  <si>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</si>
  <si>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</si>
  <si>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</si>
  <si>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</si>
  <si>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</si>
  <si>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</si>
  <si>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</si>
  <si>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</si>
  <si>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</si>
  <si>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</si>
  <si>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</si>
  <si>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</si>
  <si>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</si>
  <si>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</si>
  <si>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</si>
  <si>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</si>
  <si>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</si>
  <si>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</si>
  <si>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</si>
  <si>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</si>
  <si>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</si>
  <si>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</si>
  <si>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</si>
  <si>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</si>
  <si>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</si>
  <si>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</si>
  <si>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</si>
  <si>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</si>
  <si>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</si>
  <si>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</si>
  <si>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</si>
  <si>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</si>
  <si>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</si>
  <si>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</si>
  <si>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</si>
  <si>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</si>
  <si>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</si>
  <si>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</si>
  <si>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</si>
  <si>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</si>
  <si>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</si>
  <si>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</si>
  <si>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</si>
  <si>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</si>
  <si>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</si>
  <si>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</si>
  <si>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</si>
  <si>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</si>
  <si>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</si>
  <si>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</si>
  <si>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</si>
  <si>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</si>
  <si>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</si>
  <si>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</si>
  <si>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</si>
  <si>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</si>
  <si>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</si>
  <si>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</si>
  <si>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</si>
  <si>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</si>
  <si>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</si>
  <si>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</si>
  <si>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</si>
  <si>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</si>
  <si>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</si>
  <si>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</si>
  <si>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</si>
  <si>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</si>
  <si>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</si>
  <si>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</si>
  <si>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</si>
  <si>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</si>
  <si>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</si>
  <si>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</si>
  <si>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</si>
  <si>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</si>
  <si>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</si>
  <si>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</si>
  <si>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</si>
  <si>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</si>
  <si>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</si>
  <si>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</si>
  <si>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</si>
  <si>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</si>
  <si>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</si>
  <si>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</si>
  <si>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</si>
  <si>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</si>
  <si>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</si>
  <si>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</si>
  <si>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</si>
  <si>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</si>
  <si>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</si>
  <si>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</si>
  <si>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</si>
  <si>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</si>
  <si>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</si>
  <si>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</si>
  <si>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</si>
  <si>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</si>
  <si>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</si>
  <si>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</si>
  <si>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</si>
  <si>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</si>
  <si>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</si>
  <si>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</si>
  <si>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</si>
  <si>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</si>
  <si>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</si>
  <si>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</si>
  <si>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</si>
  <si>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</si>
  <si>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</si>
  <si>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</si>
  <si>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</si>
  <si>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</si>
  <si>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</si>
  <si>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</si>
  <si>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</si>
  <si>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</si>
  <si>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</si>
  <si>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</si>
  <si>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</si>
  <si>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</si>
  <si>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</si>
  <si>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</si>
  <si>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</si>
  <si>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</si>
  <si>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</si>
  <si>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</si>
  <si>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</si>
  <si>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</si>
  <si>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</si>
  <si>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</si>
  <si>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</si>
  <si>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</si>
  <si>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</si>
  <si>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</si>
  <si>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</si>
  <si>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</si>
  <si>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</si>
  <si>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</si>
  <si>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</si>
  <si>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</si>
  <si>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</si>
  <si>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</si>
  <si>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</si>
  <si>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</si>
  <si>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</si>
  <si>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</si>
  <si>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</si>
  <si>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</si>
  <si>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</si>
  <si>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</si>
  <si>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</si>
  <si>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</si>
  <si>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</si>
  <si>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</si>
  <si>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</si>
  <si>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</si>
  <si>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</si>
  <si>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</si>
  <si>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</si>
  <si>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</si>
  <si>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</si>
  <si>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</si>
  <si>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</si>
  <si>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</si>
  <si>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</si>
  <si>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</si>
  <si>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</si>
  <si>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</si>
  <si>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</si>
  <si>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</si>
  <si>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</si>
  <si>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</si>
  <si>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</si>
  <si>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</si>
  <si>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</si>
  <si>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</si>
  <si>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</si>
  <si>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</si>
  <si>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</si>
  <si>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</si>
  <si>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</si>
  <si>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</si>
  <si>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</si>
  <si>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</si>
  <si>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</si>
  <si>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</si>
  <si>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</si>
  <si>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</si>
  <si>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</si>
  <si>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</si>
  <si>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</si>
  <si>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</si>
  <si>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</si>
  <si>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</si>
  <si>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</si>
  <si>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</si>
  <si>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</si>
  <si>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</si>
  <si>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</si>
  <si>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</si>
  <si>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</si>
  <si>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</si>
  <si>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</si>
  <si>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</si>
  <si>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</si>
  <si>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</si>
  <si>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</si>
  <si>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</si>
  <si>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</si>
  <si>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</si>
  <si>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</si>
  <si>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</si>
  <si>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</si>
  <si>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</si>
  <si>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</si>
  <si>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</si>
  <si>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</si>
  <si>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</si>
  <si>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</si>
  <si>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</si>
  <si>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</si>
  <si>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</si>
  <si>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</si>
  <si>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</si>
  <si>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</si>
  <si>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</si>
  <si>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</si>
  <si>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</si>
  <si>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</si>
  <si>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</si>
  <si>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</si>
  <si>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</si>
  <si>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</si>
  <si>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</si>
  <si>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</si>
  <si>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</si>
  <si>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</si>
  <si>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</si>
  <si>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</si>
  <si>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</si>
  <si>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</si>
  <si>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</si>
  <si>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</si>
  <si>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</si>
  <si>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</si>
  <si>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</si>
  <si>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</si>
  <si>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</si>
  <si>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</si>
  <si>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</si>
  <si>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</si>
  <si>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</si>
  <si>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</si>
  <si>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</si>
  <si>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</si>
  <si>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</si>
  <si>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</si>
  <si>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</si>
  <si>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</si>
  <si>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</si>
  <si>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</si>
  <si>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</si>
  <si>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</si>
  <si>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</si>
  <si>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</si>
  <si>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</si>
  <si>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</si>
  <si>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</si>
  <si>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</si>
  <si>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</si>
  <si>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</si>
  <si>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</si>
  <si>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</si>
  <si>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</si>
  <si>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</si>
  <si>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</si>
  <si>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</si>
  <si>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</si>
  <si>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</si>
  <si>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</si>
  <si>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</si>
  <si>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</si>
  <si>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</si>
  <si>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</si>
  <si>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</si>
  <si>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</si>
  <si>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</si>
  <si>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</si>
  <si>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</si>
  <si>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</si>
  <si>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</si>
  <si>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</si>
  <si>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</si>
  <si>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</si>
  <si>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</si>
  <si>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</si>
  <si>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</si>
  <si>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</si>
  <si>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</si>
  <si>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</si>
  <si>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</si>
  <si>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</si>
  <si>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</si>
  <si>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</si>
  <si>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</si>
  <si>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</si>
  <si>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</si>
  <si>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</si>
  <si>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</si>
  <si>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</si>
  <si>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</si>
  <si>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</si>
  <si>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</si>
  <si>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</si>
  <si>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</si>
  <si>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</si>
  <si>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</si>
  <si>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</si>
  <si>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</si>
  <si>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</si>
  <si>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</si>
  <si>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</si>
  <si>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</si>
  <si>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</si>
  <si>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</si>
  <si>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</si>
  <si>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</si>
  <si>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</si>
  <si>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</si>
  <si>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</si>
  <si>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</si>
  <si>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</si>
  <si>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</si>
  <si>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</si>
  <si>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</si>
  <si>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</si>
  <si>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</si>
  <si>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</si>
  <si>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</si>
  <si>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</si>
  <si>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</si>
  <si>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</si>
  <si>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</si>
  <si>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</si>
  <si>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</si>
  <si>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</si>
  <si>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</si>
  <si>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</si>
  <si>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</si>
  <si>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</si>
  <si>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</si>
  <si>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</si>
  <si>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</si>
  <si>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</si>
  <si>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</si>
  <si>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</si>
  <si>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</si>
  <si>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</si>
  <si>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</si>
  <si>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</si>
  <si>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</si>
  <si>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</si>
  <si>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</si>
  <si>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</si>
  <si>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</si>
  <si>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</si>
  <si>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</si>
  <si>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</si>
  <si>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</si>
  <si>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</si>
  <si>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</si>
  <si>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</si>
  <si>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</si>
  <si>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</si>
  <si>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</si>
  <si>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</si>
  <si>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</si>
  <si>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</si>
  <si>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</si>
  <si>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</si>
  <si>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</si>
  <si>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</si>
  <si>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</si>
  <si>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</si>
  <si>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</si>
  <si>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</si>
  <si>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</si>
  <si>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</si>
  <si>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</si>
  <si>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</si>
  <si>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</si>
  <si>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</si>
  <si>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</si>
  <si>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</si>
  <si>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</si>
  <si>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</si>
  <si>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</si>
  <si>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</si>
  <si>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</si>
  <si>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</si>
  <si>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</si>
  <si>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</si>
  <si>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</si>
  <si>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</si>
  <si>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</si>
  <si>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</si>
  <si>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</si>
  <si>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</si>
  <si>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</si>
  <si>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</si>
  <si>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</si>
  <si>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</si>
  <si>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</si>
  <si>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</si>
  <si>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</si>
  <si>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</si>
  <si>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</si>
  <si>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</si>
  <si>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</si>
  <si>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</si>
  <si>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</si>
  <si>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</si>
  <si>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</si>
  <si>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</si>
  <si>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</si>
  <si>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</si>
  <si>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</si>
  <si>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</si>
  <si>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</si>
  <si>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</si>
  <si>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</si>
  <si>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</si>
  <si>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</si>
  <si>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</si>
  <si>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</si>
  <si>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</si>
  <si>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</si>
  <si>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</si>
  <si>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</si>
  <si>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</si>
  <si>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</si>
  <si>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</si>
  <si>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</si>
  <si>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</si>
  <si>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</si>
  <si>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</si>
  <si>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</si>
  <si>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</si>
  <si>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</si>
  <si>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</si>
  <si>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</si>
  <si>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</si>
  <si>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</si>
  <si>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</si>
  <si>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</si>
  <si>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</si>
  <si>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</si>
  <si>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</si>
  <si>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</si>
  <si>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</si>
  <si>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</si>
  <si>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</si>
  <si>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</si>
  <si>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</si>
  <si>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</si>
  <si>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</si>
  <si>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</si>
  <si>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</si>
  <si>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</si>
  <si>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</si>
  <si>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</si>
  <si>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</si>
  <si>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</si>
  <si>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</si>
  <si>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</si>
  <si>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</si>
  <si>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</si>
  <si>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</si>
  <si>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</si>
  <si>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</si>
  <si>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</si>
  <si>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</si>
  <si>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</si>
  <si>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</si>
  <si>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</si>
  <si>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</si>
  <si>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</si>
  <si>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</si>
  <si>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</si>
  <si>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</si>
  <si>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</si>
  <si>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</si>
  <si>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</si>
  <si>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</si>
  <si>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</si>
  <si>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</si>
  <si>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</si>
  <si>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</si>
  <si>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</si>
  <si>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</si>
  <si>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</si>
  <si>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</si>
  <si>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</si>
  <si>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</si>
  <si>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</si>
  <si>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</si>
  <si>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</si>
  <si>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</si>
  <si>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</si>
  <si>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</si>
  <si>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</si>
  <si>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</si>
  <si>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</si>
  <si>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</si>
  <si>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</si>
  <si>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</si>
  <si>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</si>
  <si>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</si>
  <si>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</si>
  <si>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</si>
  <si>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</si>
  <si>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</si>
  <si>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</si>
  <si>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</si>
  <si>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</si>
  <si>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</si>
  <si>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</si>
  <si>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</si>
  <si>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</si>
  <si>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</si>
  <si>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</si>
  <si>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</si>
  <si>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</si>
  <si>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</si>
  <si>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</si>
  <si>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</si>
  <si>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</si>
  <si>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</si>
  <si>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</si>
  <si>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</si>
  <si>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</si>
  <si>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</si>
  <si>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</si>
  <si>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</si>
  <si>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</si>
  <si>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</si>
  <si>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</si>
  <si>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</si>
  <si>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</si>
  <si>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</si>
  <si>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</si>
  <si>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</si>
  <si>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</si>
  <si>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</si>
  <si>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</si>
  <si>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</si>
  <si>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</si>
  <si>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</si>
  <si>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</si>
  <si>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</si>
  <si>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</si>
  <si>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</si>
  <si>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</si>
  <si>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</si>
  <si>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</si>
  <si>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</si>
  <si>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</si>
  <si>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</si>
  <si>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</si>
  <si>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</si>
  <si>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</si>
  <si>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</si>
  <si>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</si>
  <si>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</si>
  <si>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</si>
  <si>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</si>
  <si>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</si>
  <si>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</si>
  <si>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</si>
  <si>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</si>
  <si>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</si>
  <si>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</si>
  <si>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</si>
  <si>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</si>
  <si>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</si>
  <si>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</si>
  <si>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</si>
  <si>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</si>
  <si>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</si>
  <si>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</si>
  <si>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</si>
  <si>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</si>
  <si>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</si>
  <si>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</si>
  <si>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</si>
  <si>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</si>
  <si>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</si>
  <si>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</si>
  <si>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</si>
  <si>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</si>
  <si>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</si>
  <si>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</si>
  <si>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</si>
  <si>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</si>
  <si>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</si>
  <si>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</si>
  <si>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</si>
  <si>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</si>
  <si>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</si>
  <si>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</si>
  <si>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</si>
  <si>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</si>
  <si>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</si>
  <si>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</si>
  <si>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</si>
  <si>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</si>
  <si>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</si>
  <si>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</si>
  <si>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</si>
  <si>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</si>
  <si>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</si>
  <si>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</si>
  <si>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</si>
  <si>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</si>
  <si>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</si>
  <si>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</si>
  <si>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</si>
  <si>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</si>
  <si>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</si>
  <si>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</si>
  <si>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</si>
  <si>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</si>
  <si>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</si>
  <si>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</si>
  <si>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</si>
  <si>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</si>
  <si>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</si>
  <si>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</si>
  <si>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</si>
  <si>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</si>
  <si>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</si>
  <si>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</si>
  <si>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</si>
  <si>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</si>
  <si>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</si>
  <si>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</si>
  <si>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</si>
  <si>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</si>
  <si>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</si>
  <si>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</si>
  <si>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</si>
  <si>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</si>
  <si>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</si>
  <si>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</si>
  <si>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</si>
  <si>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</si>
  <si>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</si>
  <si>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</si>
  <si>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</si>
  <si>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</si>
  <si>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</si>
  <si>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</si>
  <si>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</si>
  <si>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</si>
  <si>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</si>
  <si>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</si>
  <si>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</si>
  <si>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</si>
  <si>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</si>
  <si>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</si>
  <si>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</si>
  <si>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</si>
  <si>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</si>
  <si>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</si>
  <si>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</si>
  <si>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</si>
  <si>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</si>
  <si>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</si>
  <si>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</si>
  <si>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</si>
  <si>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</si>
  <si>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</si>
  <si>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</si>
  <si>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</si>
  <si>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</si>
  <si>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</si>
  <si>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</si>
  <si>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</si>
  <si>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</si>
  <si>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</si>
  <si>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</si>
  <si>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</si>
  <si>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</si>
  <si>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</si>
  <si>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</si>
  <si>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</si>
  <si>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</si>
  <si>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</si>
  <si>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</si>
  <si>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</si>
  <si>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</si>
  <si>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</si>
  <si>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</si>
  <si>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</si>
  <si>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</si>
  <si>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</si>
  <si>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</si>
  <si>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</si>
  <si>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</si>
  <si>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</si>
  <si>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</si>
  <si>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</si>
  <si>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</si>
  <si>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</si>
  <si>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</si>
  <si>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</si>
  <si>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</si>
  <si>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</si>
  <si>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</si>
  <si>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</si>
  <si>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</si>
  <si>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</si>
  <si>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</si>
  <si>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</si>
  <si>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</si>
  <si>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</si>
  <si>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</si>
  <si>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</si>
  <si>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</si>
  <si>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</si>
  <si>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</si>
  <si>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</si>
  <si>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</si>
  <si>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</si>
  <si>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</si>
  <si>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</si>
  <si>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</si>
  <si>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</si>
  <si>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</si>
  <si>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</si>
  <si>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</si>
  <si>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</si>
  <si>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</si>
  <si>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</si>
  <si>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</si>
  <si>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</si>
  <si>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</si>
  <si>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</si>
  <si>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</si>
  <si>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</si>
  <si>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</si>
  <si>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</si>
  <si>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</si>
  <si>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</si>
  <si>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</si>
  <si>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</si>
  <si>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</si>
  <si>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</si>
  <si>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</si>
  <si>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</si>
  <si>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</si>
  <si>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</si>
  <si>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</si>
  <si>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</si>
  <si>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</si>
  <si>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</si>
  <si>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</si>
  <si>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</si>
  <si>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</si>
  <si>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</si>
  <si>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</si>
  <si>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</si>
  <si>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</si>
  <si>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</si>
  <si>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</si>
  <si>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</si>
  <si>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</si>
  <si>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</si>
  <si>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</si>
  <si>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</si>
  <si>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</si>
  <si>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</si>
  <si>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</si>
  <si>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</si>
  <si>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</si>
  <si>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</si>
  <si>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</si>
  <si>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</si>
  <si>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</si>
  <si>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</si>
  <si>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</si>
  <si>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</si>
  <si>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</si>
  <si>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</si>
  <si>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</si>
  <si>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</si>
  <si>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</si>
  <si>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</si>
  <si>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</si>
  <si>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</si>
  <si>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</si>
  <si>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</si>
  <si>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</si>
  <si>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</si>
  <si>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</si>
  <si>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</si>
  <si>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</si>
  <si>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</si>
  <si>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</si>
  <si>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</si>
  <si>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</si>
  <si>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</si>
  <si>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</si>
  <si>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</si>
  <si>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</si>
  <si>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</si>
  <si>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</si>
  <si>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</si>
  <si>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</si>
  <si>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</si>
  <si>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</si>
  <si>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</si>
  <si>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</si>
  <si>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</si>
  <si>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</si>
  <si>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</si>
  <si>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</si>
  <si>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</si>
  <si>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</si>
  <si>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</si>
  <si>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</si>
  <si>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</si>
  <si>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</si>
  <si>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</si>
  <si>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</si>
  <si>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</si>
  <si>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</si>
  <si>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</si>
  <si>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</si>
  <si>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</si>
  <si>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</si>
  <si>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</si>
  <si>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</si>
  <si>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</si>
  <si>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</si>
  <si>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</si>
  <si>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</si>
  <si>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</si>
  <si>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</si>
  <si>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</si>
  <si>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</si>
  <si>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</si>
  <si>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</si>
  <si>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</si>
  <si>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</si>
  <si>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</si>
  <si>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</si>
  <si>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</si>
  <si>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</si>
  <si>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</si>
  <si>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</si>
  <si>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</si>
  <si>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</si>
  <si>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</si>
  <si>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</si>
  <si>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</si>
  <si>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</si>
  <si>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</si>
  <si>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</si>
  <si>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</si>
  <si>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</si>
  <si>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</si>
  <si>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</si>
  <si>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</si>
  <si>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</si>
  <si>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</si>
  <si>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</si>
  <si>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</si>
  <si>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</si>
  <si>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</si>
  <si>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</si>
  <si>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</si>
  <si>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</si>
  <si>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</si>
  <si>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</si>
  <si>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</si>
  <si>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</si>
  <si>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</si>
  <si>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</si>
  <si>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</si>
  <si>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</si>
  <si>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</si>
  <si>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</si>
  <si>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</si>
  <si>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</si>
  <si>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</si>
  <si>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</si>
  <si>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</si>
  <si>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</si>
  <si>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</si>
  <si>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</si>
  <si>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</si>
  <si>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</si>
  <si>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</si>
  <si>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</si>
  <si>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</si>
  <si>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</si>
  <si>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</si>
  <si>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</si>
  <si>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</si>
  <si>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</si>
  <si>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</si>
  <si>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</si>
  <si>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</si>
  <si>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</si>
  <si>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</si>
  <si>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</si>
  <si>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</si>
  <si>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</si>
  <si>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</si>
  <si>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</si>
  <si>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</si>
  <si>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</si>
  <si>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</si>
  <si>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</si>
  <si>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</si>
  <si>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</si>
  <si>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</si>
  <si>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</si>
  <si>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</si>
  <si>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</si>
  <si>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</si>
  <si>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</si>
  <si>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</si>
  <si>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</si>
  <si>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</si>
  <si>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</si>
  <si>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</si>
  <si>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</si>
  <si>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</si>
  <si>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</si>
  <si>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</si>
  <si>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</si>
  <si>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</si>
  <si>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</si>
  <si>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</si>
  <si>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</si>
  <si>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</si>
  <si>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</si>
  <si>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</si>
  <si>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</si>
  <si>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</si>
  <si>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</si>
  <si>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</si>
  <si>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</si>
  <si>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</si>
  <si>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</si>
  <si>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</si>
  <si>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</si>
  <si>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</si>
  <si>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</si>
  <si>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</si>
  <si>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</si>
  <si>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</si>
  <si>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</si>
  <si>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</si>
  <si>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</si>
  <si>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</si>
  <si>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</si>
  <si>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</si>
  <si>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</si>
  <si>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</si>
  <si>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</si>
  <si>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</si>
  <si>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</si>
  <si>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</si>
  <si>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</si>
  <si>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</si>
  <si>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</si>
  <si>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</si>
  <si>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</si>
  <si>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</si>
  <si>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</si>
  <si>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</si>
  <si>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</si>
  <si>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</si>
  <si>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</si>
  <si>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</si>
  <si>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</si>
  <si>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</si>
  <si>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</si>
  <si>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</si>
  <si>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</si>
  <si>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</si>
  <si>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</si>
  <si>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</si>
  <si>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</si>
  <si>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</si>
  <si>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</si>
  <si>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</si>
  <si>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</si>
  <si>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</si>
  <si>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</si>
  <si>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</si>
  <si>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</si>
  <si>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</si>
  <si>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</si>
  <si>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</si>
  <si>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</si>
  <si>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</si>
  <si>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</si>
  <si>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</si>
  <si>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</si>
  <si>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</si>
  <si>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</si>
  <si>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</si>
  <si>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</si>
  <si>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</si>
  <si>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</si>
  <si>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</si>
  <si>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</si>
  <si>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</si>
  <si>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</si>
  <si>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</si>
  <si>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</si>
  <si>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</si>
  <si>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</si>
  <si>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</si>
  <si>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</si>
  <si>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</si>
  <si>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</si>
  <si>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</si>
  <si>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</si>
  <si>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</si>
  <si>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</si>
  <si>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</si>
  <si>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</si>
  <si>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</si>
  <si>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</si>
  <si>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</si>
  <si>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</si>
  <si>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</si>
  <si>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</si>
  <si>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</si>
  <si>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</si>
  <si>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</si>
  <si>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</si>
  <si>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</si>
  <si>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</si>
  <si>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</si>
  <si>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</si>
  <si>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</si>
  <si>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</si>
  <si>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</si>
  <si>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</si>
  <si>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</si>
  <si>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</si>
  <si>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</si>
  <si>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</si>
  <si>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</si>
  <si>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</si>
  <si>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</si>
  <si>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</si>
  <si>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</si>
  <si>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</si>
  <si>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</si>
  <si>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</si>
  <si>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</si>
  <si>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</si>
  <si>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</si>
  <si>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</si>
  <si>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</si>
  <si>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</si>
  <si>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</si>
  <si>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</si>
  <si>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</si>
  <si>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</si>
  <si>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</si>
  <si>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</si>
  <si>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</si>
  <si>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</si>
  <si>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</si>
  <si>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</si>
  <si>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</si>
  <si>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</si>
  <si>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</si>
  <si>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</si>
  <si>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</si>
  <si>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</si>
  <si>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</si>
  <si>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</si>
  <si>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</si>
  <si>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</si>
  <si>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</si>
  <si>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</si>
  <si>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</si>
  <si>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</si>
  <si>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</si>
  <si>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</si>
  <si>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</si>
  <si>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</si>
  <si>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</si>
  <si>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</si>
  <si>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</si>
  <si>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</si>
  <si>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</si>
  <si>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</si>
  <si>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</si>
  <si>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</si>
  <si>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</si>
  <si>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</si>
  <si>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</si>
  <si>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</si>
  <si>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</si>
  <si>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</si>
  <si>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</si>
  <si>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</si>
  <si>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</si>
  <si>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</si>
  <si>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</si>
  <si>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</si>
  <si>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</si>
  <si>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</si>
  <si>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</si>
  <si>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</si>
  <si>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</si>
  <si>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</si>
  <si>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</si>
  <si>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</si>
  <si>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</si>
  <si>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</si>
  <si>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</si>
  <si>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</si>
  <si>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</si>
  <si>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</si>
  <si>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</si>
  <si>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</si>
  <si>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</si>
  <si>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</si>
  <si>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</si>
  <si>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</si>
  <si>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</si>
  <si>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</si>
  <si>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</si>
  <si>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</si>
  <si>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</si>
  <si>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</si>
  <si>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</si>
  <si>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</si>
  <si>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</si>
  <si>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</si>
  <si>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</si>
  <si>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</si>
  <si>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</si>
  <si>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</si>
  <si>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</si>
  <si>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</si>
  <si>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</si>
  <si>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</si>
  <si>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</si>
  <si>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</si>
  <si>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</si>
  <si>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</si>
  <si>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</si>
  <si>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</si>
  <si>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</si>
  <si>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</si>
  <si>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</si>
  <si>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</si>
  <si>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</si>
  <si>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</si>
  <si>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</si>
  <si>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</si>
  <si>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</si>
  <si>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</si>
  <si>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</si>
  <si>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</si>
  <si>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</si>
  <si>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</si>
  <si>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</si>
  <si>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</si>
  <si>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</si>
  <si>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</si>
  <si>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</si>
  <si>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</si>
  <si>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</si>
  <si>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</si>
  <si>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</si>
  <si>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</si>
  <si>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</si>
  <si>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</si>
  <si>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</si>
  <si>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</si>
  <si>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</si>
  <si>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</si>
  <si>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</si>
  <si>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</si>
  <si>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</si>
  <si>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</si>
  <si>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</si>
  <si>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</si>
  <si>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</si>
  <si>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</si>
  <si>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</si>
  <si>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</si>
  <si>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</si>
  <si>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</si>
  <si>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</si>
  <si>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</si>
  <si>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</si>
  <si>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</si>
  <si>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</si>
  <si>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</si>
  <si>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</si>
  <si>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</si>
  <si>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</si>
  <si>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</si>
  <si>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</si>
  <si>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</si>
  <si>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</si>
  <si>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</si>
  <si>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</si>
  <si>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</si>
  <si>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</si>
  <si>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</si>
  <si>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</si>
  <si>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</si>
  <si>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</si>
  <si>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</si>
  <si>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</si>
  <si>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</si>
  <si>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</si>
  <si>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</si>
  <si>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</si>
  <si>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</si>
  <si>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</si>
  <si>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</si>
  <si>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</si>
  <si>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</si>
  <si>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</si>
  <si>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</si>
  <si>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</si>
  <si>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</si>
  <si>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</si>
  <si>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</si>
  <si>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</si>
  <si>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</si>
  <si>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</si>
  <si>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</si>
  <si>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</si>
  <si>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</si>
  <si>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</si>
  <si>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</si>
  <si>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</si>
  <si>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</si>
  <si>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</si>
  <si>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</si>
  <si>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</si>
  <si>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</si>
  <si>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</si>
  <si>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</si>
  <si>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</si>
  <si>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</si>
  <si>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</si>
  <si>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</si>
  <si>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</si>
  <si>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</si>
  <si>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</si>
  <si>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</si>
  <si>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</si>
  <si>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</si>
  <si>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</si>
  <si>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</si>
  <si>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</si>
  <si>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</si>
  <si>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</si>
  <si>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</si>
  <si>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</si>
  <si>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</si>
  <si>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</si>
  <si>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</si>
  <si>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</si>
  <si>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</si>
  <si>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</si>
  <si>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</si>
  <si>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</si>
  <si>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</si>
  <si>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</si>
  <si>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</si>
  <si>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</si>
  <si>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</si>
  <si>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</si>
  <si>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</si>
  <si>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</si>
  <si>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</si>
  <si>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</si>
  <si>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</si>
  <si>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</si>
  <si>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</si>
  <si>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</si>
  <si>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</si>
  <si>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</si>
  <si>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</si>
  <si>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</si>
  <si>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</si>
  <si>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</si>
  <si>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</si>
  <si>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</si>
  <si>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</si>
  <si>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</si>
  <si>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</si>
  <si>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</si>
  <si>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</si>
  <si>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</si>
  <si>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</si>
  <si>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</si>
  <si>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</si>
  <si>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</si>
  <si>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</si>
  <si>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</si>
  <si>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</si>
  <si>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</si>
  <si>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</si>
  <si>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</si>
  <si>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</si>
  <si>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</si>
  <si>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</si>
  <si>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</si>
  <si>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</si>
  <si>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</si>
  <si>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</si>
  <si>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</si>
  <si>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</si>
  <si>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</si>
  <si>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</si>
  <si>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</si>
  <si>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</si>
  <si>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</si>
  <si>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</si>
  <si>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</si>
  <si>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</si>
  <si>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</si>
  <si>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</si>
  <si>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</si>
  <si>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</si>
  <si>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</si>
  <si>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</si>
  <si>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</si>
  <si>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</si>
  <si>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</si>
  <si>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</si>
  <si>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</si>
  <si>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</si>
  <si>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</si>
  <si>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</si>
  <si>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</si>
  <si>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</si>
  <si>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</si>
  <si>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</si>
  <si>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</si>
  <si>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</si>
  <si>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</si>
  <si>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</si>
  <si>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</si>
  <si>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</si>
  <si>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</si>
  <si>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</si>
  <si>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</si>
  <si>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</si>
  <si>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</si>
  <si>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</si>
  <si>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</si>
  <si>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</si>
  <si>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</si>
  <si>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</si>
  <si>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</si>
  <si>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</si>
  <si>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</si>
  <si>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</si>
  <si>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</si>
  <si>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</si>
  <si>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</si>
  <si>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</si>
  <si>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</si>
  <si>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</si>
  <si>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</si>
  <si>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</si>
  <si>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</si>
  <si>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</si>
  <si>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</si>
  <si>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</si>
  <si>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</si>
  <si>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</si>
  <si>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</si>
  <si>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</si>
  <si>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</si>
  <si>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</si>
  <si>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</si>
  <si>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</si>
  <si>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</si>
  <si>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</si>
  <si>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</si>
  <si>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</si>
  <si>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</si>
  <si>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</si>
  <si>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</si>
  <si>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</si>
  <si>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</si>
  <si>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</si>
  <si>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</si>
  <si>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</si>
  <si>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</si>
  <si>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</si>
  <si>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</si>
  <si>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</si>
  <si>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</si>
  <si>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</si>
  <si>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</si>
  <si>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</si>
  <si>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</si>
  <si>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</si>
  <si>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</si>
  <si>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</si>
  <si>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</si>
  <si>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</si>
  <si>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</si>
  <si>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</si>
  <si>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</si>
  <si>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</si>
  <si>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</si>
  <si>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</si>
  <si>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</si>
  <si>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</si>
  <si>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</si>
  <si>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</si>
  <si>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</si>
  <si>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</si>
  <si>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</si>
  <si>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</si>
  <si>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</si>
  <si>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</si>
  <si>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</si>
  <si>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</si>
  <si>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</si>
  <si>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</si>
  <si>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</si>
  <si>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</si>
  <si>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</si>
  <si>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</si>
  <si>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</si>
  <si>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</si>
  <si>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</si>
  <si>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</si>
  <si>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</si>
  <si>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</si>
  <si>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</si>
  <si>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</si>
  <si>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</si>
  <si>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</si>
  <si>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</si>
  <si>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</si>
  <si>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</si>
  <si>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</si>
  <si>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</si>
  <si>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</si>
  <si>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</si>
  <si>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</si>
  <si>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</si>
  <si>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</si>
  <si>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</si>
  <si>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</si>
  <si>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</si>
  <si>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</si>
  <si>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</si>
  <si>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</si>
  <si>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</si>
  <si>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</si>
  <si>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</si>
  <si>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</si>
  <si>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</si>
  <si>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</si>
  <si>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</si>
  <si>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</si>
  <si>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</si>
  <si>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</si>
  <si>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</si>
  <si>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</si>
  <si>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</si>
  <si>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</si>
  <si>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</si>
  <si>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</si>
  <si>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</si>
  <si>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</si>
  <si>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</si>
  <si>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</si>
  <si>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</si>
  <si>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</si>
  <si>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</si>
  <si>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</si>
  <si>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</si>
  <si>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</si>
  <si>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</si>
  <si>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</si>
  <si>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</si>
  <si>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</si>
  <si>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</si>
  <si>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</si>
  <si>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</si>
  <si>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</si>
  <si>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</si>
  <si>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</si>
  <si>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</si>
  <si>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</si>
  <si>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</si>
  <si>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</si>
  <si>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</si>
  <si>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</si>
  <si>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</si>
  <si>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</si>
  <si>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</si>
  <si>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</si>
  <si>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</si>
  <si>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</si>
  <si>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</si>
  <si>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</si>
  <si>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</si>
  <si>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</si>
  <si>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</si>
  <si>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</si>
  <si>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</si>
  <si>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</si>
  <si>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</si>
  <si>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</si>
  <si>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</si>
  <si>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</si>
  <si>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</si>
  <si>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</si>
  <si>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</si>
  <si>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</si>
  <si>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</si>
  <si>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</si>
  <si>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</si>
  <si>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</si>
  <si>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</si>
  <si>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</si>
  <si>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</si>
  <si>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</si>
  <si>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</si>
  <si>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</si>
  <si>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</si>
  <si>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</si>
  <si>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</si>
  <si>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</si>
  <si>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</si>
  <si>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</si>
  <si>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</si>
  <si>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</si>
  <si>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</si>
  <si>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</si>
  <si>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</si>
  <si>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</si>
  <si>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</si>
  <si>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</si>
  <si>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</si>
  <si>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</si>
  <si>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</si>
  <si>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</si>
  <si>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</si>
  <si>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</si>
  <si>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</si>
  <si>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</si>
  <si>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</si>
  <si>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</si>
  <si>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</si>
  <si>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</si>
  <si>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</si>
  <si>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</si>
  <si>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</si>
  <si>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</si>
  <si>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</si>
  <si>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</si>
  <si>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</si>
  <si>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</si>
  <si>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</si>
  <si>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</si>
  <si>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</si>
  <si>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</si>
  <si>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</si>
  <si>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</si>
  <si>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</si>
  <si>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</si>
  <si>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</si>
  <si>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</si>
  <si>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</si>
  <si>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</si>
  <si>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</si>
  <si>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</si>
  <si>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</si>
  <si>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</si>
  <si>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</si>
  <si>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</si>
  <si>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</si>
  <si>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</si>
  <si>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</si>
  <si>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</si>
  <si>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</si>
  <si>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</si>
  <si>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</si>
  <si>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</si>
  <si>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</si>
  <si>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</si>
  <si>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</si>
  <si>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</si>
  <si>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</si>
  <si>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</si>
  <si>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</si>
  <si>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</si>
  <si>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</si>
  <si>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</si>
  <si>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</si>
  <si>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</si>
  <si>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</si>
  <si>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</si>
  <si>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</si>
  <si>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</si>
  <si>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</si>
  <si>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</si>
  <si>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</si>
  <si>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</si>
  <si>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</si>
  <si>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</si>
  <si>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</si>
  <si>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</si>
  <si>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</si>
  <si>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</si>
  <si>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</si>
  <si>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</si>
  <si>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</si>
  <si>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</si>
  <si>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</si>
  <si>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</si>
  <si>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</si>
  <si>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</si>
  <si>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</si>
  <si>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</si>
  <si>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</si>
  <si>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</si>
  <si>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</si>
  <si>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</si>
  <si>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</si>
  <si>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</si>
  <si>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</si>
  <si>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</si>
  <si>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</si>
  <si>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</si>
  <si>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</si>
  <si>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</si>
  <si>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</si>
  <si>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</si>
  <si>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</si>
  <si>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</si>
  <si>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</si>
  <si>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</si>
  <si>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</si>
  <si>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</si>
  <si>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</si>
  <si>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</si>
  <si>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</si>
  <si>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</si>
  <si>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</si>
  <si>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</si>
  <si>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</si>
  <si>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</si>
  <si>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</si>
  <si>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</si>
  <si>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</si>
  <si>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</si>
  <si>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</si>
  <si>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</si>
  <si>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</si>
  <si>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</si>
  <si>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</si>
  <si>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</si>
  <si>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</si>
  <si>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</si>
  <si>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</si>
  <si>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</si>
  <si>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</si>
  <si>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</si>
  <si>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</si>
  <si>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</si>
  <si>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</si>
  <si>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</si>
  <si>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</si>
  <si>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</si>
  <si>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</si>
  <si>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</si>
  <si>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</si>
  <si>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</si>
  <si>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</si>
  <si>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</si>
  <si>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</si>
  <si>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</si>
  <si>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</si>
  <si>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</si>
  <si>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</si>
  <si>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</si>
  <si>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</si>
  <si>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</si>
  <si>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</si>
  <si>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</si>
  <si>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</si>
  <si>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</si>
  <si>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</si>
  <si>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</si>
  <si>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</si>
  <si>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</si>
  <si>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</si>
  <si>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</si>
  <si>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</si>
  <si>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</si>
  <si>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</si>
  <si>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</si>
  <si>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</si>
  <si>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</si>
  <si>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</si>
  <si>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</si>
  <si>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</si>
  <si>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</si>
  <si>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</si>
  <si>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</si>
  <si>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</si>
  <si>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</si>
  <si>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</si>
  <si>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</si>
  <si>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</si>
  <si>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</si>
  <si>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</si>
  <si>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</si>
  <si>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</si>
  <si>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</si>
  <si>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</si>
  <si>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</si>
  <si>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</si>
  <si>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</si>
  <si>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</si>
  <si>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</si>
  <si>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</si>
  <si>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</si>
  <si>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</si>
  <si>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</si>
  <si>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</si>
  <si>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</si>
  <si>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</si>
  <si>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</si>
  <si>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</si>
  <si>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</si>
  <si>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</si>
  <si>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</si>
  <si>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</si>
  <si>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</si>
  <si>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</si>
  <si>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</si>
  <si>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</si>
  <si>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</si>
  <si>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</si>
  <si>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</si>
  <si>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</si>
  <si>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</si>
  <si>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</si>
  <si>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</si>
  <si>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</si>
  <si>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</si>
  <si>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</si>
  <si>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</si>
  <si>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</si>
  <si>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</si>
  <si>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</si>
  <si>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</si>
  <si>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</si>
  <si>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</si>
  <si>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</si>
  <si>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</si>
  <si>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</si>
  <si>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</si>
  <si>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</si>
  <si>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</si>
  <si>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</si>
  <si>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</si>
  <si>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</si>
  <si>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</si>
  <si>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</si>
  <si>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</si>
  <si>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</si>
  <si>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</si>
  <si>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</si>
  <si>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</si>
  <si>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</si>
  <si>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</si>
  <si>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</si>
  <si>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</si>
  <si>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</si>
  <si>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</si>
  <si>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</si>
  <si>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</si>
  <si>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</si>
  <si>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</si>
  <si>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</si>
  <si>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</si>
  <si>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</si>
  <si>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</si>
  <si>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</si>
  <si>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</si>
  <si>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</si>
  <si>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</si>
  <si>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</si>
  <si>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</si>
  <si>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</si>
  <si>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</si>
  <si>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</si>
  <si>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</si>
  <si>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</si>
  <si>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</si>
  <si>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</si>
  <si>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</si>
  <si>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</si>
  <si>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</si>
  <si>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</si>
  <si>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</si>
  <si>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</si>
  <si>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</si>
  <si>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</si>
  <si>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</si>
  <si>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</si>
  <si>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</si>
  <si>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</si>
  <si>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</si>
  <si>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</si>
  <si>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</si>
  <si>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</si>
  <si>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</si>
  <si>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</si>
  <si>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</si>
  <si>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</si>
  <si>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</si>
  <si>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</si>
  <si>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</si>
  <si>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</si>
  <si>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</si>
  <si>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</si>
  <si>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</si>
  <si>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</si>
  <si>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</si>
  <si>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</si>
  <si>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</si>
  <si>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</si>
  <si>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</si>
  <si>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</si>
  <si>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</si>
  <si>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</si>
  <si>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</si>
  <si>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</si>
  <si>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</si>
  <si>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</si>
  <si>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</si>
  <si>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</si>
  <si>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</si>
  <si>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</si>
  <si>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</si>
  <si>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</si>
  <si>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</si>
  <si>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</si>
  <si>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</si>
  <si>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</si>
  <si>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</si>
  <si>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</si>
  <si>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</si>
  <si>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</si>
  <si>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</si>
  <si>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</si>
  <si>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</si>
  <si>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</si>
  <si>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</si>
  <si>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</si>
  <si>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</si>
  <si>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</si>
  <si>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</si>
  <si>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</si>
  <si>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</si>
  <si>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</si>
  <si>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</si>
  <si>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</si>
  <si>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</si>
  <si>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</si>
  <si>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</si>
  <si>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</si>
  <si>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</si>
  <si>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</si>
  <si>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</si>
  <si>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</si>
  <si>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</si>
  <si>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</si>
  <si>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</si>
  <si>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</si>
  <si>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</si>
  <si>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</si>
  <si>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</si>
  <si>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</si>
  <si>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</si>
  <si>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</si>
  <si>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</si>
  <si>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</si>
  <si>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</si>
  <si>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</si>
  <si>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</si>
  <si>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</si>
  <si>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</si>
  <si>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</si>
  <si>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</si>
  <si>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</si>
  <si>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</si>
  <si>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</si>
  <si>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</si>
  <si>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</si>
  <si>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</si>
  <si>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</si>
  <si>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</si>
  <si>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</si>
  <si>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</si>
  <si>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</si>
  <si>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</si>
  <si>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</si>
  <si>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</si>
  <si>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</si>
  <si>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</si>
  <si>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</si>
  <si>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</si>
  <si>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</si>
  <si>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</si>
  <si>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</si>
  <si>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</si>
  <si>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</si>
  <si>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</si>
  <si>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</si>
  <si>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</si>
  <si>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</si>
  <si>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</si>
  <si>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</si>
  <si>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</si>
  <si>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</si>
  <si>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</si>
  <si>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</si>
  <si>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</si>
  <si>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</si>
  <si>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</si>
  <si>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</si>
  <si>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</si>
  <si>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</si>
  <si>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</si>
  <si>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</si>
  <si>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</si>
  <si>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</si>
  <si>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</si>
  <si>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</si>
  <si>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</si>
  <si>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</si>
  <si>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</si>
  <si>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</si>
  <si>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</si>
  <si>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</si>
  <si>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</si>
  <si>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</si>
  <si>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</si>
  <si>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</si>
  <si>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</si>
  <si>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</si>
  <si>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</si>
  <si>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</si>
  <si>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</si>
  <si>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</si>
  <si>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</si>
  <si>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</si>
  <si>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</si>
  <si>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</si>
  <si>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</si>
  <si>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</si>
  <si>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</si>
  <si>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</si>
  <si>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</si>
  <si>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</si>
  <si>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</si>
  <si>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</si>
  <si>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</si>
  <si>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</si>
  <si>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</si>
  <si>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</si>
  <si>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</si>
  <si>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</si>
  <si>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</si>
  <si>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</si>
  <si>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</si>
  <si>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</si>
  <si>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</si>
  <si>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</si>
  <si>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</si>
  <si>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</si>
  <si>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</si>
  <si>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</si>
  <si>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</si>
  <si>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</si>
  <si>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</si>
  <si>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</si>
  <si>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</si>
  <si>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</si>
  <si>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</si>
  <si>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</si>
  <si>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</si>
  <si>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</si>
  <si>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</si>
  <si>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</si>
  <si>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</si>
  <si>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</si>
  <si>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</si>
  <si>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</si>
  <si>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</si>
  <si>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</si>
  <si>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</si>
  <si>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</si>
  <si>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</si>
  <si>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</si>
  <si>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</si>
  <si>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</si>
  <si>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</si>
  <si>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</si>
  <si>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</si>
  <si>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</si>
  <si>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</si>
  <si>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</si>
  <si>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</si>
  <si>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</si>
  <si>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</si>
  <si>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</si>
  <si>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</si>
  <si>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</si>
  <si>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</si>
  <si>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</si>
  <si>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</si>
  <si>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</si>
  <si>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</si>
  <si>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</si>
  <si>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</si>
  <si>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</si>
  <si>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</si>
  <si>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</si>
  <si>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</si>
  <si>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</si>
  <si>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</si>
  <si>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</si>
  <si>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</si>
  <si>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</si>
  <si>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</si>
  <si>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</si>
  <si>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</si>
  <si>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</si>
  <si>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</si>
  <si>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</si>
  <si>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</si>
  <si>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</si>
  <si>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</si>
  <si>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</si>
  <si>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</si>
  <si>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</si>
  <si>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</si>
  <si>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</si>
  <si>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</si>
  <si>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</si>
  <si>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</si>
  <si>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</si>
  <si>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</si>
  <si>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</si>
  <si>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</si>
  <si>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</si>
  <si>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</si>
  <si>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</si>
  <si>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</si>
  <si>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</si>
  <si>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</si>
  <si>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</si>
  <si>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</si>
  <si>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</si>
  <si>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</si>
  <si>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</si>
  <si>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</si>
  <si>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</si>
  <si>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</si>
  <si>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</si>
  <si>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</si>
  <si>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</si>
  <si>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</si>
  <si>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</si>
  <si>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</si>
  <si>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</si>
  <si>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</si>
  <si>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</si>
  <si>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</si>
  <si>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</si>
  <si>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</si>
  <si>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</si>
  <si>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</si>
  <si>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</si>
  <si>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</si>
  <si>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</si>
  <si>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</si>
  <si>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</si>
  <si>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</si>
  <si>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</si>
  <si>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</si>
  <si>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</si>
  <si>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</si>
  <si>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</si>
  <si>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</si>
  <si>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</si>
  <si>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</si>
  <si>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</si>
  <si>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</si>
  <si>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</si>
  <si>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</si>
  <si>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</si>
  <si>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</si>
  <si>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</si>
  <si>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</si>
  <si>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</si>
  <si>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</si>
  <si>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</si>
  <si>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</si>
  <si>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</si>
  <si>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</si>
  <si>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</si>
  <si>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</si>
  <si>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</si>
  <si>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</si>
  <si>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</si>
  <si>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</si>
  <si>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</si>
  <si>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</si>
  <si>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</si>
  <si>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</si>
  <si>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</si>
  <si>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</si>
  <si>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</si>
  <si>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</si>
  <si>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</si>
  <si>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</si>
  <si>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</si>
  <si>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</si>
  <si>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</si>
  <si>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</si>
  <si>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</si>
  <si>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</si>
  <si>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</si>
  <si>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</si>
  <si>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</si>
  <si>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</si>
  <si>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</si>
  <si>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</si>
  <si>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</si>
  <si>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</si>
  <si>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</si>
  <si>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</si>
  <si>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</si>
  <si>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</si>
  <si>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</si>
  <si>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</si>
  <si>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</si>
  <si>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</si>
  <si>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</si>
  <si>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</si>
  <si>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</si>
  <si>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</si>
  <si>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</si>
  <si>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</si>
  <si>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</si>
  <si>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</si>
  <si>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</si>
  <si>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</si>
  <si>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</si>
  <si>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</si>
  <si>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</si>
  <si>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</si>
  <si>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</si>
  <si>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</si>
  <si>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</si>
  <si>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</si>
  <si>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</si>
  <si>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</si>
  <si>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</si>
  <si>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</si>
  <si>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</si>
  <si>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</si>
  <si>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</si>
  <si>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</si>
  <si>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</si>
  <si>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</si>
  <si>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</si>
  <si>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</si>
  <si>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</si>
  <si>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</si>
  <si>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</si>
  <si>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</si>
  <si>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</si>
  <si>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</si>
  <si>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</si>
  <si>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</si>
  <si>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</si>
  <si>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</si>
  <si>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</si>
  <si>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</si>
  <si>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</si>
  <si>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</si>
  <si>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</si>
  <si>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</si>
  <si>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</si>
  <si>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</si>
  <si>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</si>
  <si>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</si>
  <si>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</si>
  <si>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</si>
  <si>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</si>
  <si>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</si>
  <si>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</si>
  <si>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</si>
  <si>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</si>
  <si>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</si>
  <si>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</si>
  <si>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</si>
  <si>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</si>
  <si>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</si>
  <si>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</si>
  <si>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</si>
  <si>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</si>
  <si>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</si>
  <si>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</si>
  <si>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</si>
  <si>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</si>
  <si>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</si>
  <si>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</si>
  <si>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</si>
  <si>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</si>
  <si>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</si>
  <si>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</si>
  <si>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</si>
  <si>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</si>
  <si>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</si>
  <si>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</si>
  <si>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</si>
  <si>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</si>
  <si>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</si>
  <si>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</si>
  <si>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</si>
  <si>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</si>
  <si>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</si>
  <si>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</si>
  <si>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</si>
  <si>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</si>
  <si>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</si>
  <si>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</si>
  <si>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</si>
  <si>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</si>
  <si>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</si>
  <si>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</si>
  <si>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</si>
  <si>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</si>
  <si>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</si>
  <si>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</si>
  <si>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</si>
  <si>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</si>
  <si>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</si>
  <si>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</si>
  <si>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</si>
  <si>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</si>
  <si>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</si>
  <si>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</si>
  <si>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</si>
  <si>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</si>
  <si>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</si>
  <si>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</si>
  <si>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</si>
  <si>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</si>
  <si>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</si>
  <si>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</si>
  <si>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</si>
  <si>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</si>
  <si>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</si>
  <si>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</si>
  <si>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</si>
  <si>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</si>
  <si>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</si>
  <si>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</si>
  <si>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</si>
  <si>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</si>
  <si>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</si>
  <si>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</si>
  <si>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</si>
  <si>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</si>
  <si>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</si>
  <si>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</si>
  <si>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</si>
  <si>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</si>
  <si>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</si>
  <si>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</si>
  <si>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</si>
  <si>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</si>
  <si>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</si>
  <si>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</si>
  <si>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</si>
  <si>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</si>
  <si>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</si>
  <si>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</si>
  <si>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</si>
  <si>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</si>
  <si>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</si>
  <si>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</si>
  <si>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</si>
  <si>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</si>
  <si>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</si>
  <si>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</si>
  <si>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</si>
  <si>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</si>
  <si>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</si>
  <si>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</si>
  <si>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</si>
  <si>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</si>
  <si>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</si>
  <si>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</si>
  <si>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</si>
  <si>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</si>
  <si>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</si>
  <si>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</si>
  <si>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</si>
  <si>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</si>
  <si>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</si>
  <si>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</si>
  <si>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</si>
  <si>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</si>
  <si>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</si>
  <si>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</si>
  <si>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</si>
  <si>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</si>
  <si>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</si>
  <si>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</si>
  <si>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</si>
  <si>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</si>
  <si>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</si>
  <si>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</si>
  <si>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</si>
  <si>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</si>
  <si>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</si>
  <si>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</si>
  <si>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</si>
  <si>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</si>
  <si>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</si>
  <si>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</si>
  <si>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</si>
  <si>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</si>
  <si>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</si>
  <si>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</si>
  <si>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</si>
  <si>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</si>
  <si>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</si>
  <si>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</si>
  <si>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</si>
  <si>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</si>
  <si>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</si>
  <si>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</si>
  <si>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</si>
  <si>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</si>
  <si>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</si>
  <si>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</si>
  <si>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</si>
  <si>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</si>
  <si>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</si>
  <si>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</si>
  <si>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</si>
  <si>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</si>
  <si>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</si>
  <si>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</si>
  <si>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</si>
  <si>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</si>
  <si>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</si>
  <si>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</si>
  <si>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</si>
  <si>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</si>
  <si>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</si>
  <si>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</si>
  <si>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</si>
  <si>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</si>
  <si>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</si>
  <si>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</si>
  <si>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</si>
  <si>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</si>
  <si>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</si>
  <si>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</si>
  <si>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</si>
  <si>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</si>
  <si>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</si>
  <si>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</si>
  <si>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</si>
  <si>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</si>
  <si>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</si>
  <si>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</si>
  <si>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</si>
  <si>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</si>
  <si>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</si>
  <si>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</si>
  <si>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</si>
  <si>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</si>
  <si>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</si>
  <si>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</si>
  <si>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</si>
  <si>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</si>
  <si>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</si>
  <si>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</si>
  <si>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</si>
  <si>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</si>
  <si>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</si>
  <si>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</si>
  <si>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</si>
  <si>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</si>
  <si>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</si>
  <si>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</si>
  <si>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</si>
  <si>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</si>
  <si>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</si>
  <si>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</si>
  <si>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</si>
  <si>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</si>
  <si>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</si>
  <si>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</si>
  <si>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</si>
  <si>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</si>
  <si>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</si>
  <si>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</si>
  <si>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</si>
  <si>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</si>
  <si>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</si>
  <si>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</si>
  <si>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</si>
  <si>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</si>
  <si>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</si>
  <si>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</si>
  <si>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</si>
  <si>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</si>
  <si>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</si>
  <si>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</si>
  <si>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</si>
  <si>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</si>
  <si>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</si>
  <si>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</si>
  <si>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</si>
  <si>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</si>
  <si>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</si>
  <si>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</si>
  <si>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</si>
  <si>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</si>
  <si>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</si>
  <si>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</si>
  <si>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</si>
  <si>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</si>
  <si>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</si>
  <si>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</si>
  <si>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</si>
  <si>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</si>
  <si>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</si>
  <si>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</si>
  <si>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</si>
  <si>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</si>
  <si>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</si>
  <si>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</si>
  <si>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</si>
  <si>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</si>
  <si>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</si>
  <si>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</si>
  <si>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</si>
  <si>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</si>
  <si>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</si>
  <si>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</si>
  <si>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</si>
  <si>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</si>
  <si>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</si>
  <si>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</si>
  <si>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</si>
  <si>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</si>
  <si>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</si>
  <si>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</si>
  <si>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</si>
  <si>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</si>
  <si>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</si>
  <si>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</si>
  <si>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</si>
  <si>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</si>
  <si>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</si>
  <si>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</si>
  <si>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</si>
  <si>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</si>
  <si>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</si>
  <si>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</si>
  <si>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</si>
  <si>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</si>
  <si>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</si>
  <si>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</si>
  <si>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</si>
  <si>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</si>
  <si>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</si>
  <si>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</si>
  <si>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</si>
  <si>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</si>
  <si>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</si>
  <si>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</si>
  <si>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</si>
  <si>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</si>
  <si>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</si>
  <si>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</si>
  <si>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</si>
  <si>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</si>
  <si>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</si>
  <si>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</si>
  <si>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</si>
  <si>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</si>
  <si>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</si>
  <si>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</si>
  <si>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</si>
  <si>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</si>
  <si>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</si>
  <si>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</si>
  <si>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</si>
  <si>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</si>
  <si>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</si>
  <si>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</si>
  <si>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</si>
  <si>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</si>
  <si>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</si>
  <si>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</si>
  <si>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</si>
  <si>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</si>
  <si>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</si>
  <si>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</si>
  <si>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</si>
  <si>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</si>
  <si>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</si>
  <si>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</si>
  <si>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</si>
  <si>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</si>
  <si>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</si>
  <si>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</si>
  <si>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</si>
  <si>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</si>
  <si>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</si>
  <si>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</si>
  <si>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</si>
  <si>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</si>
  <si>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</si>
  <si>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</si>
  <si>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</si>
  <si>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</si>
  <si>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</si>
  <si>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</si>
  <si>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</si>
  <si>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</si>
  <si>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</si>
  <si>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</si>
  <si>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</si>
  <si>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</si>
  <si>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</si>
  <si>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</si>
  <si>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</si>
  <si>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</si>
  <si>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</si>
  <si>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</si>
  <si>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</si>
  <si>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</si>
  <si>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</si>
  <si>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</si>
  <si>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</si>
  <si>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</si>
  <si>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</si>
  <si>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</si>
  <si>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</si>
  <si>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</si>
  <si>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</si>
  <si>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</si>
  <si>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</si>
  <si>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</si>
  <si>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</si>
  <si>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</si>
  <si>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</si>
  <si>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</si>
  <si>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</si>
  <si>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</si>
  <si>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</si>
  <si>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</si>
  <si>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</si>
  <si>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</si>
  <si>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</si>
  <si>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</si>
  <si>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</si>
  <si>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</si>
  <si>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</si>
  <si>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</si>
  <si>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</si>
  <si>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</si>
  <si>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</si>
  <si>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</si>
  <si>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</si>
  <si>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</si>
  <si>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</si>
  <si>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</si>
  <si>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</si>
  <si>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</si>
  <si>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</si>
  <si>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</si>
  <si>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</si>
  <si>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</si>
  <si>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</si>
  <si>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</si>
  <si>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</si>
  <si>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</si>
  <si>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</si>
  <si>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</si>
  <si>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</si>
  <si>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</si>
  <si>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</si>
  <si>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</si>
  <si>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</si>
  <si>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</si>
  <si>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</si>
  <si>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</si>
  <si>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</si>
  <si>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</si>
  <si>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</si>
  <si>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</si>
  <si>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</si>
  <si>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</si>
  <si>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</si>
  <si>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</si>
  <si>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</si>
  <si>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</si>
  <si>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</si>
  <si>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</si>
  <si>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</si>
  <si>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</si>
  <si>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</si>
  <si>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</si>
  <si>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</si>
  <si>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</si>
  <si>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</si>
  <si>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</si>
  <si>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</si>
  <si>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</si>
  <si>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</si>
  <si>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</si>
  <si>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</si>
  <si>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</si>
  <si>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</si>
  <si>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</si>
  <si>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</si>
  <si>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</si>
  <si>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</si>
  <si>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</si>
  <si>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</si>
  <si>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</si>
  <si>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</si>
  <si>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</si>
  <si>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</si>
  <si>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</si>
  <si>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</si>
  <si>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</si>
  <si>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</si>
  <si>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</si>
  <si>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</si>
  <si>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</si>
  <si>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</si>
  <si>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</si>
  <si>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</si>
  <si>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</si>
  <si>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</si>
  <si>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</si>
  <si>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</si>
  <si>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</si>
  <si>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</si>
  <si>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</si>
  <si>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</si>
  <si>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</si>
  <si>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</si>
  <si>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</si>
  <si>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</si>
  <si>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</si>
  <si>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</si>
  <si>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</si>
  <si>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</si>
  <si>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</si>
  <si>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</si>
  <si>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</si>
  <si>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</si>
  <si>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</si>
  <si>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</si>
  <si>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</si>
  <si>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</si>
  <si>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</si>
  <si>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</si>
  <si>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</si>
  <si>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</si>
  <si>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</si>
  <si>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</si>
  <si>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</si>
  <si>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</si>
  <si>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</si>
  <si>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</si>
  <si>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</si>
  <si>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</si>
  <si>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</si>
  <si>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</si>
  <si>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</si>
  <si>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</si>
  <si>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</si>
  <si>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</si>
  <si>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</si>
  <si>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</si>
  <si>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</si>
  <si>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</si>
  <si>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</si>
  <si>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</si>
  <si>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</si>
  <si>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</si>
  <si>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</si>
  <si>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</si>
  <si>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</si>
  <si>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</si>
  <si>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</si>
  <si>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</si>
  <si>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</si>
  <si>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</si>
  <si>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</si>
  <si>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</si>
  <si>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</si>
  <si>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</si>
  <si>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</si>
  <si>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</si>
  <si>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</si>
  <si>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</si>
  <si>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</si>
  <si>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</si>
  <si>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</si>
  <si>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</si>
  <si>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</si>
  <si>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</si>
  <si>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</si>
  <si>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</si>
  <si>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</si>
  <si>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</si>
  <si>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</si>
  <si>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</si>
  <si>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</si>
  <si>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</si>
  <si>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</si>
  <si>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</si>
  <si>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</si>
  <si>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</si>
  <si>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</si>
  <si>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</si>
  <si>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</si>
  <si>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</si>
  <si>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</si>
  <si>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</si>
  <si>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</si>
  <si>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</si>
  <si>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</si>
  <si>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</si>
  <si>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</si>
  <si>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</si>
  <si>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</si>
  <si>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</si>
  <si>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</si>
  <si>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</si>
  <si>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</si>
  <si>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</si>
  <si>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</si>
  <si>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</si>
  <si>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</si>
  <si>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</si>
  <si>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</si>
  <si>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</si>
  <si>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</si>
  <si>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</si>
  <si>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</si>
  <si>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</si>
  <si>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</si>
  <si>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</si>
  <si>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</si>
  <si>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</si>
  <si>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</si>
  <si>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</si>
  <si>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</si>
  <si>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</si>
  <si>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</si>
  <si>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</si>
  <si>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</si>
  <si>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</si>
  <si>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</si>
  <si>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</si>
  <si>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</si>
  <si>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</si>
  <si>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</si>
  <si>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</si>
  <si>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</si>
  <si>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</si>
  <si>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</si>
  <si>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</si>
  <si>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</si>
  <si>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</si>
  <si>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</si>
  <si>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</si>
  <si>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</si>
  <si>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</si>
  <si>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</si>
  <si>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</si>
  <si>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</si>
  <si>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</si>
  <si>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</si>
  <si>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</si>
  <si>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</si>
  <si>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</si>
  <si>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</si>
  <si>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</si>
  <si>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</si>
  <si>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</si>
  <si>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</si>
  <si>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</si>
  <si>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</si>
  <si>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</si>
  <si>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</si>
  <si>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</si>
  <si>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</si>
  <si>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</si>
  <si>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</si>
  <si>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</si>
  <si>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</si>
  <si>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</si>
  <si>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</si>
  <si>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</si>
  <si>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</si>
  <si>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</si>
  <si>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</si>
  <si>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</si>
  <si>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</si>
  <si>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</si>
  <si>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</si>
  <si>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</si>
  <si>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</si>
  <si>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</si>
  <si>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</si>
  <si>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</si>
  <si>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</si>
  <si>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</si>
  <si>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</si>
  <si>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</si>
  <si>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</si>
  <si>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</si>
  <si>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</si>
  <si>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</si>
  <si>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</si>
  <si>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</si>
  <si>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</si>
  <si>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</si>
  <si>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</si>
  <si>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</si>
  <si>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</si>
  <si>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</si>
  <si>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</si>
  <si>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</si>
  <si>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</si>
  <si>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</si>
  <si>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</si>
  <si>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</si>
  <si>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</si>
  <si>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</si>
  <si>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</si>
  <si>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</si>
  <si>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</si>
  <si>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</si>
  <si>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</si>
  <si>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</si>
  <si>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</si>
  <si>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</si>
  <si>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</si>
  <si>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</si>
  <si>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</si>
  <si>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</si>
  <si>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</si>
  <si>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</si>
  <si>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</si>
  <si>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</si>
  <si>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</si>
  <si>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</si>
  <si>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</si>
  <si>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</si>
  <si>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</si>
  <si>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</si>
  <si>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</si>
  <si>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</si>
  <si>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</si>
  <si>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</si>
  <si>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</si>
  <si>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</si>
  <si>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</si>
  <si>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</si>
  <si>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</si>
  <si>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</si>
  <si>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</si>
  <si>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</si>
  <si>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</si>
  <si>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</si>
  <si>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</si>
  <si>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</si>
  <si>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</si>
  <si>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</si>
  <si>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</si>
  <si>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</si>
  <si>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</si>
  <si>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</si>
  <si>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</si>
  <si>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</si>
  <si>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</si>
  <si>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</si>
  <si>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</si>
  <si>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</si>
  <si>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</si>
  <si>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</si>
  <si>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</si>
  <si>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</si>
  <si>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</si>
  <si>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</si>
  <si>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</si>
  <si>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</si>
  <si>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</si>
  <si>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</si>
  <si>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</si>
  <si>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</si>
  <si>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</si>
  <si>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</si>
  <si>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</si>
  <si>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</si>
  <si>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</si>
  <si>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</si>
  <si>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</si>
  <si>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</si>
  <si>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</si>
  <si>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</si>
  <si>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</si>
  <si>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</si>
  <si>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</si>
  <si>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</si>
  <si>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</si>
  <si>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</si>
  <si>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</si>
  <si>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</si>
  <si>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</si>
  <si>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</si>
  <si>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</si>
  <si>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</si>
  <si>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</si>
  <si>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</si>
  <si>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</si>
  <si>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</si>
  <si>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</si>
  <si>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</si>
  <si>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</si>
  <si>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</si>
  <si>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</si>
  <si>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</si>
  <si>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</si>
  <si>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</si>
  <si>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</si>
  <si>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</si>
  <si>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</si>
  <si>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</si>
  <si>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</si>
  <si>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</si>
  <si>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</si>
  <si>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</si>
  <si>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</si>
  <si>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</si>
  <si>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</si>
  <si>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</si>
  <si>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</si>
  <si>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</si>
  <si>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</si>
  <si>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</si>
  <si>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</si>
  <si>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</si>
  <si>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</si>
  <si>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</si>
  <si>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</si>
  <si>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</si>
  <si>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</si>
  <si>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</si>
  <si>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</si>
  <si>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</si>
  <si>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</si>
  <si>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</si>
  <si>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</si>
  <si>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</si>
  <si>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</si>
  <si>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</si>
  <si>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</si>
  <si>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</si>
  <si>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</si>
  <si>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</si>
  <si>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</si>
  <si>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</si>
  <si>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</si>
  <si>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</si>
  <si>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</si>
  <si>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</si>
  <si>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</si>
  <si>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</si>
  <si>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</si>
  <si>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</si>
  <si>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</si>
  <si>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</si>
  <si>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</si>
  <si>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</si>
  <si>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</si>
  <si>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</si>
  <si>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</si>
  <si>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</si>
  <si>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</si>
  <si>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</si>
  <si>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</si>
  <si>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</si>
  <si>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</si>
  <si>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</si>
  <si>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</si>
  <si>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</si>
  <si>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</si>
  <si>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</si>
  <si>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</si>
  <si>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</si>
  <si>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</si>
  <si>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</si>
  <si>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</si>
  <si>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</si>
  <si>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</si>
  <si>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</si>
  <si>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</si>
  <si>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</si>
  <si>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</si>
  <si>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</si>
  <si>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</si>
  <si>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</si>
  <si>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</si>
  <si>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</si>
  <si>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</si>
  <si>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</si>
  <si>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</si>
  <si>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</si>
  <si>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</si>
  <si>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</si>
  <si>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</si>
  <si>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</si>
  <si>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</si>
  <si>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</si>
  <si>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</si>
  <si>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</si>
  <si>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</si>
  <si>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</si>
  <si>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</si>
  <si>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</si>
  <si>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</si>
  <si>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</si>
  <si>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</si>
  <si>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</si>
  <si>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</si>
  <si>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</si>
  <si>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</si>
  <si>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</si>
  <si>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</si>
  <si>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</si>
  <si>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</si>
  <si>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</si>
  <si>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</si>
  <si>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</si>
  <si>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</si>
  <si>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</si>
  <si>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</si>
  <si>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</si>
  <si>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</si>
  <si>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</si>
  <si>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</si>
  <si>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</si>
  <si>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</si>
  <si>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</si>
  <si>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</si>
  <si>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</si>
  <si>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</si>
  <si>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</si>
  <si>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</si>
  <si>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</si>
  <si>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</si>
  <si>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</si>
  <si>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</si>
  <si>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</si>
  <si>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</si>
  <si>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</si>
  <si>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</si>
  <si>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</si>
  <si>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</si>
  <si>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</si>
  <si>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</si>
  <si>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</si>
  <si>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</si>
  <si>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</si>
  <si>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</si>
  <si>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</si>
  <si>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</si>
  <si>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</si>
  <si>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</si>
  <si>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</si>
  <si>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</si>
  <si>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</si>
  <si>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</si>
  <si>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</si>
  <si>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</si>
  <si>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</si>
  <si>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</si>
  <si>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</si>
  <si>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</si>
  <si>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</si>
  <si>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</si>
  <si>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</si>
  <si>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</si>
  <si>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</si>
  <si>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</si>
  <si>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</si>
  <si>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</si>
  <si>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</si>
  <si>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</si>
  <si>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</si>
  <si>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</si>
  <si>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</si>
  <si>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</si>
  <si>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</si>
  <si>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</si>
  <si>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</si>
  <si>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</si>
  <si>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</si>
  <si>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</si>
  <si>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</si>
  <si>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</si>
  <si>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</si>
  <si>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</si>
  <si>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</si>
  <si>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</si>
  <si>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</si>
  <si>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</si>
  <si>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</si>
  <si>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</si>
  <si>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</si>
  <si>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</si>
  <si>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</si>
  <si>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</si>
  <si>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</si>
  <si>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</si>
  <si>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</si>
  <si>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</si>
  <si>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</si>
  <si>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</si>
  <si>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</si>
  <si>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</si>
  <si>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</si>
  <si>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</si>
  <si>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</si>
  <si>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</si>
  <si>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</si>
  <si>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</si>
  <si>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</si>
  <si>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</si>
  <si>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</si>
  <si>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</si>
  <si>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</si>
  <si>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</si>
  <si>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</si>
  <si>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</si>
  <si>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</si>
  <si>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</si>
  <si>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</si>
  <si>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</si>
  <si>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</si>
  <si>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</si>
  <si>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</si>
  <si>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</si>
  <si>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</si>
  <si>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</si>
  <si>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</si>
  <si>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</si>
  <si>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</si>
  <si>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</si>
  <si>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</si>
  <si>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</si>
  <si>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</si>
  <si>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</si>
  <si>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</si>
  <si>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</si>
  <si>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</si>
  <si>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</si>
  <si>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</si>
  <si>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</si>
  <si>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</si>
  <si>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</si>
  <si>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</si>
  <si>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</si>
  <si>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</si>
  <si>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</si>
  <si>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</si>
  <si>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</si>
  <si>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</si>
  <si>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</si>
  <si>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</si>
  <si>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</si>
  <si>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</si>
  <si>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</si>
  <si>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</si>
  <si>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</si>
  <si>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</si>
  <si>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</si>
  <si>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</si>
  <si>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</si>
  <si>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</si>
  <si>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</si>
  <si>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</si>
  <si>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</si>
  <si>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</si>
  <si>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</si>
  <si>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</si>
  <si>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</si>
  <si>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</si>
  <si>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</si>
  <si>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</si>
  <si>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</si>
  <si>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</si>
  <si>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</si>
  <si>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</si>
  <si>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</si>
  <si>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</si>
  <si>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</si>
  <si>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</si>
  <si>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</si>
  <si>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</si>
  <si>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</si>
  <si>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</si>
  <si>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</si>
  <si>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</si>
  <si>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</si>
  <si>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</si>
  <si>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</si>
  <si>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</si>
  <si>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</si>
  <si>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</si>
  <si>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</si>
  <si>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</si>
  <si>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</si>
  <si>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</si>
  <si>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</si>
  <si>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</si>
  <si>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</si>
  <si>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</si>
  <si>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</si>
  <si>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</si>
  <si>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</si>
  <si>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</si>
  <si>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</si>
  <si>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</si>
  <si>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</si>
  <si>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</si>
  <si>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</si>
  <si>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</si>
  <si>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</si>
  <si>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</si>
  <si>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</si>
  <si>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</si>
  <si>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</si>
  <si>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</si>
  <si>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</si>
  <si>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</si>
  <si>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</si>
  <si>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</si>
  <si>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</si>
  <si>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</si>
  <si>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</si>
  <si>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</si>
  <si>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</si>
  <si>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</si>
  <si>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</si>
  <si>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</si>
  <si>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</si>
  <si>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</si>
  <si>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</si>
  <si>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</si>
  <si>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</si>
  <si>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</si>
  <si>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</si>
  <si>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</si>
  <si>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</si>
  <si>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</si>
  <si>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</si>
  <si>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</si>
  <si>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</si>
  <si>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</si>
  <si>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</si>
  <si>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</si>
  <si>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</si>
  <si>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</si>
  <si>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</si>
  <si>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</si>
  <si>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</si>
  <si>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</si>
  <si>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</si>
  <si>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</si>
  <si>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</si>
  <si>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</si>
  <si>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</si>
  <si>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</si>
  <si>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</si>
  <si>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</si>
  <si>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</si>
  <si>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</si>
  <si>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</si>
  <si>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</si>
  <si>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</si>
  <si>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</si>
  <si>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</si>
  <si>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</si>
  <si>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</si>
  <si>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</si>
  <si>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</si>
  <si>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</si>
  <si>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</si>
  <si>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</si>
  <si>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</si>
  <si>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</si>
  <si>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</si>
  <si>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</si>
  <si>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</si>
  <si>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</si>
  <si>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</si>
  <si>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</si>
  <si>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</si>
  <si>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</si>
  <si>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</si>
  <si>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</si>
  <si>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</si>
  <si>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</si>
  <si>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</si>
  <si>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</si>
  <si>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</si>
  <si>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</si>
  <si>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</si>
  <si>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</si>
  <si>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</si>
  <si>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</si>
  <si>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</si>
  <si>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</si>
  <si>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</si>
  <si>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</si>
  <si>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</si>
  <si>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</si>
  <si>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</si>
  <si>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</si>
  <si>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</si>
  <si>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</si>
  <si>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</si>
  <si>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</si>
  <si>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</si>
  <si>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</si>
  <si>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</si>
  <si>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</si>
  <si>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</si>
  <si>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</si>
  <si>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</si>
  <si>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</si>
  <si>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</si>
  <si>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</si>
  <si>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</si>
  <si>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</si>
  <si>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</si>
  <si>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</si>
  <si>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</si>
  <si>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</si>
  <si>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</si>
  <si>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</si>
  <si>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</si>
  <si>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</si>
  <si>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</si>
  <si>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</si>
  <si>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</si>
  <si>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</si>
  <si>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</si>
  <si>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</si>
  <si>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</si>
  <si>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</si>
  <si>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</si>
  <si>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</si>
  <si>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</si>
  <si>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</si>
  <si>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</si>
  <si>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</si>
  <si>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</si>
  <si>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</si>
  <si>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</si>
  <si>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</si>
  <si>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</si>
  <si>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</si>
  <si>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</si>
  <si>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</si>
  <si>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</si>
  <si>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</si>
  <si>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</si>
  <si>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</si>
  <si>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</si>
  <si>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</si>
  <si>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</si>
  <si>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</si>
  <si>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</si>
  <si>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</si>
  <si>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</si>
  <si>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</si>
  <si>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</si>
  <si>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</si>
  <si>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</si>
  <si>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</si>
  <si>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</si>
  <si>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</si>
  <si>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</si>
  <si>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</si>
  <si>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</si>
  <si>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</si>
  <si>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</si>
  <si>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</si>
  <si>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</si>
  <si>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</si>
  <si>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</si>
  <si>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</si>
  <si>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</si>
  <si>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</si>
  <si>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</si>
  <si>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</si>
  <si>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</si>
  <si>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</si>
  <si>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</si>
  <si>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</si>
  <si>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</si>
  <si>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</si>
  <si>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</si>
  <si>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</si>
  <si>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</si>
  <si>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</si>
  <si>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</si>
  <si>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</si>
  <si>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</si>
  <si>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</si>
  <si>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</si>
  <si>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</si>
  <si>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</si>
  <si>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</si>
  <si>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</si>
  <si>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</si>
  <si>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</si>
  <si>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</si>
  <si>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</si>
  <si>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</si>
  <si>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</si>
  <si>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</si>
  <si>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</si>
  <si>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</si>
  <si>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</si>
  <si>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</si>
  <si>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</si>
  <si>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</si>
  <si>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</si>
  <si>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</si>
  <si>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</si>
  <si>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</si>
  <si>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</si>
  <si>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</si>
  <si>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</si>
  <si>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</si>
  <si>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</si>
  <si>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</si>
  <si>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</si>
  <si>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</si>
  <si>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</si>
  <si>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</si>
  <si>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</si>
  <si>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</si>
  <si>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</si>
  <si>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</si>
  <si>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</si>
  <si>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</si>
  <si>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</si>
  <si>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</si>
  <si>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</si>
  <si>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</si>
  <si>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</si>
  <si>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</si>
  <si>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</si>
  <si>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</si>
  <si>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</si>
  <si>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</si>
  <si>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</si>
  <si>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</si>
  <si>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</si>
  <si>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</si>
  <si>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</si>
  <si>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</si>
  <si>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</si>
  <si>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</si>
  <si>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</si>
  <si>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</si>
  <si>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</si>
  <si>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</si>
  <si>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</si>
  <si>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</si>
  <si>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</si>
  <si>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</si>
  <si>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</si>
  <si>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</si>
  <si>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</si>
  <si>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</si>
  <si>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</si>
  <si>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</si>
  <si>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</si>
  <si>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</si>
  <si>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</si>
  <si>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</si>
  <si>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</si>
  <si>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</si>
  <si>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</si>
  <si>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</si>
  <si>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</si>
  <si>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</si>
  <si>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</si>
  <si>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</si>
  <si>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</si>
  <si>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</si>
  <si>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</si>
  <si>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</si>
  <si>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</si>
  <si>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</si>
  <si>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</si>
  <si>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</si>
  <si>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</si>
  <si>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</si>
  <si>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</si>
  <si>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</si>
  <si>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</si>
  <si>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</si>
  <si>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</si>
  <si>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</si>
  <si>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</si>
  <si>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</si>
  <si>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</si>
  <si>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</si>
  <si>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</si>
  <si>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</si>
  <si>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</si>
  <si>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</si>
  <si>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</si>
  <si>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</si>
  <si>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</si>
  <si>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</si>
  <si>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</si>
  <si>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</si>
  <si>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</si>
  <si>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</si>
  <si>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</si>
  <si>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</si>
  <si>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</si>
  <si>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</si>
  <si>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</si>
  <si>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</si>
  <si>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</si>
  <si>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</si>
  <si>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</si>
  <si>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</si>
  <si>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</si>
  <si>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</si>
  <si>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</si>
  <si>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</si>
  <si>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</si>
  <si>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</si>
  <si>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</si>
  <si>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</si>
  <si>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</si>
  <si>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</si>
  <si>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</si>
  <si>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</si>
  <si>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</si>
  <si>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</si>
  <si>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</si>
  <si>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</si>
  <si>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</si>
  <si>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</si>
  <si>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</si>
  <si>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</si>
  <si>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</si>
  <si>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</si>
  <si>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</si>
  <si>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</si>
  <si>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</si>
  <si>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</si>
  <si>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</si>
  <si>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</si>
  <si>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</si>
  <si>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</si>
  <si>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</si>
  <si>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</si>
  <si>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</si>
  <si>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</si>
  <si>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</si>
  <si>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</si>
  <si>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</si>
  <si>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</si>
  <si>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</si>
  <si>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</si>
  <si>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</si>
  <si>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</si>
  <si>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</si>
  <si>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</si>
  <si>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</si>
  <si>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</si>
  <si>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</si>
  <si>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</si>
  <si>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</si>
  <si>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</si>
  <si>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</si>
  <si>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</si>
  <si>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</si>
  <si>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</si>
  <si>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</si>
  <si>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</si>
  <si>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</si>
  <si>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</si>
  <si>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</si>
  <si>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</si>
  <si>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</si>
  <si>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</si>
  <si>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</si>
  <si>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</si>
  <si>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</si>
  <si>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</si>
  <si>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</si>
  <si>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</si>
  <si>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</si>
  <si>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</si>
  <si>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</si>
  <si>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</si>
  <si>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</si>
  <si>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</si>
  <si>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</si>
  <si>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</si>
  <si>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</si>
  <si>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</si>
  <si>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</si>
  <si>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</si>
  <si>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</si>
  <si>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</si>
  <si>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</si>
  <si>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</si>
  <si>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</si>
  <si>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</si>
  <si>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</si>
  <si>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</si>
  <si>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</si>
  <si>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</si>
  <si>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</si>
  <si>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</si>
  <si>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</si>
  <si>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</si>
  <si>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</si>
  <si>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</si>
  <si>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</si>
  <si>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</si>
  <si>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</si>
  <si>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</si>
  <si>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</si>
  <si>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</si>
  <si>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</si>
  <si>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</si>
  <si>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</si>
  <si>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</si>
  <si>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</si>
  <si>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</si>
  <si>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</si>
  <si>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</si>
  <si>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</si>
  <si>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</si>
  <si>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</si>
  <si>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</si>
  <si>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</si>
  <si>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</si>
  <si>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</si>
  <si>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</si>
  <si>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</si>
  <si>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</si>
  <si>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</si>
  <si>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</si>
  <si>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</si>
  <si>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</si>
  <si>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</si>
  <si>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</si>
  <si>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</si>
  <si>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</si>
  <si>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</si>
  <si>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</si>
  <si>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</si>
  <si>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</si>
  <si>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</si>
  <si>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</si>
  <si>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</si>
  <si>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</si>
  <si>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</si>
  <si>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</si>
  <si>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</si>
  <si>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</si>
  <si>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</si>
  <si>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</si>
  <si>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</si>
  <si>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</si>
  <si>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</si>
  <si>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</si>
  <si>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</si>
  <si>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</si>
  <si>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</si>
  <si>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</si>
  <si>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</si>
  <si>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</si>
  <si>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</si>
  <si>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</si>
  <si>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</si>
  <si>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</si>
  <si>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</si>
  <si>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</si>
  <si>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</si>
  <si>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</si>
  <si>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</si>
  <si>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</si>
  <si>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</si>
  <si>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</si>
  <si>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</si>
  <si>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</si>
  <si>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</si>
  <si>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</si>
  <si>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</si>
  <si>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</si>
  <si>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</si>
  <si>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</si>
  <si>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</si>
  <si>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</si>
  <si>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</si>
  <si>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</si>
  <si>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</si>
  <si>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</si>
  <si>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</si>
  <si>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</si>
  <si>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</si>
  <si>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</si>
  <si>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</si>
  <si>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</si>
  <si>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</si>
  <si>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</si>
  <si>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</si>
  <si>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</si>
  <si>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</si>
  <si>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</si>
  <si>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</si>
  <si>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</si>
  <si>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</si>
  <si>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</si>
  <si>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</si>
  <si>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</si>
  <si>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</si>
  <si>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</si>
  <si>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</si>
  <si>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</si>
  <si>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</si>
  <si>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</si>
  <si>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</si>
  <si>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</si>
  <si>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</si>
  <si>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</si>
  <si>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</si>
  <si>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</si>
  <si>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</si>
  <si>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</si>
  <si>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</si>
  <si>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</si>
  <si>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</si>
  <si>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</si>
  <si>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</si>
  <si>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</si>
  <si>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</si>
  <si>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</si>
  <si>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</si>
  <si>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</si>
  <si>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</si>
  <si>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</si>
  <si>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</si>
  <si>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</si>
  <si>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</si>
  <si>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</si>
  <si>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</si>
  <si>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</si>
  <si>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</si>
  <si>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</si>
  <si>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</si>
  <si>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</si>
  <si>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</si>
  <si>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</si>
  <si>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</si>
  <si>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</si>
  <si>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</si>
  <si>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</si>
  <si>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</si>
  <si>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</si>
  <si>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</si>
  <si>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</si>
  <si>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</si>
  <si>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</si>
  <si>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</si>
  <si>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</si>
  <si>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</si>
  <si>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</si>
  <si>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</si>
  <si>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</si>
  <si>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</si>
  <si>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</si>
  <si>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</si>
  <si>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</si>
  <si>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</si>
  <si>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</si>
  <si>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</si>
  <si>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</si>
  <si>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</si>
  <si>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</si>
  <si>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</si>
  <si>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</si>
  <si>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</si>
  <si>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</si>
  <si>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</si>
  <si>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</si>
  <si>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</si>
  <si>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</si>
  <si>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</si>
  <si>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</si>
  <si>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</si>
  <si>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</si>
  <si>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</si>
  <si>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</si>
  <si>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</si>
  <si>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</si>
  <si>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</si>
  <si>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</si>
  <si>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</si>
  <si>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</si>
  <si>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</si>
  <si>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</si>
  <si>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</si>
  <si>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</si>
  <si>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</si>
  <si>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</si>
  <si>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</si>
  <si>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</si>
  <si>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</si>
  <si>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</si>
  <si>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</si>
  <si>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</si>
  <si>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</si>
  <si>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</si>
  <si>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</si>
  <si>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</si>
  <si>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</si>
  <si>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</si>
  <si>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</si>
  <si>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</si>
  <si>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</si>
  <si>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</si>
  <si>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</si>
  <si>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</si>
  <si>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</si>
  <si>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</si>
  <si>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</si>
  <si>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</si>
  <si>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</si>
  <si>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</si>
  <si>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</si>
  <si>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</si>
  <si>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</si>
  <si>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</si>
  <si>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</si>
  <si>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</si>
  <si>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</si>
  <si>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</si>
  <si>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</si>
  <si>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</si>
  <si>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</si>
  <si>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</si>
  <si>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</si>
  <si>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</si>
  <si>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</si>
  <si>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</si>
  <si>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</si>
  <si>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</si>
  <si>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</si>
  <si>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</si>
  <si>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</si>
  <si>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</si>
  <si>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</si>
  <si>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</si>
  <si>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</si>
  <si>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</si>
  <si>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</si>
  <si>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</si>
  <si>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</si>
  <si>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</si>
  <si>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</si>
  <si>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</si>
  <si>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</si>
  <si>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</si>
  <si>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</si>
  <si>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</si>
  <si>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</si>
  <si>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</si>
  <si>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</si>
  <si>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</si>
  <si>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</si>
  <si>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</si>
  <si>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</si>
  <si>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</si>
  <si>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</si>
  <si>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</si>
  <si>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</si>
  <si>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</si>
  <si>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</si>
  <si>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</si>
  <si>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</si>
  <si>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</si>
  <si>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</si>
  <si>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</si>
  <si>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</si>
  <si>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</si>
  <si>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</si>
  <si>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</si>
  <si>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</si>
  <si>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</si>
  <si>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</si>
  <si>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</si>
  <si>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</si>
  <si>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</si>
  <si>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</si>
  <si>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</si>
  <si>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</si>
  <si>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</si>
  <si>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</si>
  <si>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</si>
  <si>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</si>
  <si>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</si>
  <si>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</si>
  <si>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</si>
  <si>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</si>
  <si>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</si>
  <si>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</si>
  <si>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</si>
  <si>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</si>
  <si>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</si>
  <si>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</si>
  <si>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</si>
  <si>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</si>
  <si>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</si>
  <si>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</si>
  <si>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</si>
  <si>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</si>
  <si>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</si>
  <si>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</si>
  <si>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</si>
  <si>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</si>
  <si>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</si>
  <si>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</si>
  <si>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</si>
  <si>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</si>
  <si>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</si>
  <si>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</si>
  <si>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</si>
  <si>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</si>
  <si>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</si>
  <si>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</si>
  <si>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</si>
  <si>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</si>
  <si>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</si>
  <si>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</si>
  <si>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</si>
  <si>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</si>
  <si>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</si>
  <si>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</si>
  <si>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</si>
  <si>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</si>
  <si>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</si>
  <si>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</si>
  <si>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</si>
  <si>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</si>
  <si>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</si>
  <si>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</si>
  <si>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</si>
  <si>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</si>
  <si>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</si>
  <si>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</si>
  <si>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</si>
  <si>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</si>
  <si>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</si>
  <si>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</si>
  <si>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</si>
  <si>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</si>
  <si>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</si>
  <si>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</si>
  <si>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</si>
  <si>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</si>
  <si>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</si>
  <si>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</si>
  <si>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</si>
  <si>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</si>
  <si>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</si>
  <si>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</si>
  <si>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</si>
  <si>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</si>
  <si>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</si>
  <si>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</si>
  <si>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</si>
  <si>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</si>
  <si>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</si>
  <si>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</si>
  <si>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</si>
  <si>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</si>
  <si>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</si>
  <si>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</si>
  <si>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</si>
  <si>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</si>
  <si>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</si>
  <si>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</si>
  <si>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</si>
  <si>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</si>
  <si>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</si>
  <si>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</si>
  <si>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</si>
  <si>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</si>
  <si>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</si>
  <si>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</si>
  <si>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</si>
  <si>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</si>
  <si>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</si>
  <si>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</si>
  <si>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</si>
  <si>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</si>
  <si>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</si>
  <si>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</si>
  <si>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</si>
  <si>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</si>
  <si>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</si>
  <si>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</si>
  <si>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</si>
  <si>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</si>
  <si>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</si>
  <si>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</si>
  <si>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</si>
  <si>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</si>
  <si>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</si>
  <si>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</si>
  <si>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</si>
  <si>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</si>
  <si>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</si>
  <si>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</si>
  <si>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</si>
  <si>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</si>
  <si>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</si>
  <si>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</si>
  <si>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</si>
  <si>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</si>
  <si>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</si>
  <si>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</si>
  <si>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</si>
  <si>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</si>
  <si>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</si>
  <si>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</si>
  <si>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</si>
  <si>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</si>
  <si>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</si>
  <si>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</si>
  <si>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</si>
  <si>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</si>
  <si>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</si>
  <si>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</si>
  <si>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</si>
  <si>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</si>
  <si>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</si>
  <si>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</si>
  <si>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</si>
  <si>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</si>
  <si>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</si>
  <si>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</si>
  <si>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</si>
  <si>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</si>
  <si>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</si>
  <si>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</si>
  <si>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</si>
  <si>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</si>
  <si>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</si>
  <si>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</si>
  <si>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</si>
  <si>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</si>
  <si>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</si>
  <si>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</si>
  <si>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</si>
  <si>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</si>
  <si>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</si>
  <si>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</si>
  <si>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</si>
  <si>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</si>
  <si>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</si>
  <si>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</si>
  <si>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</si>
  <si>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</si>
  <si>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</si>
  <si>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</si>
  <si>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</si>
  <si>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</si>
  <si>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</si>
  <si>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</si>
  <si>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</si>
  <si>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</si>
  <si>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</si>
  <si>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</si>
  <si>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</si>
  <si>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</si>
  <si>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</si>
  <si>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</si>
  <si>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</si>
  <si>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</si>
  <si>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</si>
  <si>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</si>
  <si>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</si>
  <si>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</si>
  <si>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</si>
  <si>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</si>
  <si>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</si>
  <si>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</si>
  <si>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</si>
  <si>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</si>
  <si>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</si>
  <si>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</si>
  <si>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</si>
  <si>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</si>
  <si>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</si>
  <si>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</si>
  <si>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</si>
  <si>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</si>
  <si>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</si>
  <si>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</si>
  <si>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</si>
  <si>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</si>
  <si>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</si>
  <si>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</si>
  <si>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</si>
  <si>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</si>
  <si>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</si>
  <si>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</si>
  <si>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</si>
  <si>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</si>
  <si>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</si>
  <si>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</si>
  <si>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</si>
  <si>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</si>
  <si>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</si>
  <si>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</si>
  <si>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</si>
  <si>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</si>
  <si>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</si>
  <si>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</si>
  <si>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</si>
  <si>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</si>
  <si>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</si>
  <si>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</si>
  <si>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</si>
  <si>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</si>
  <si>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</si>
  <si>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</si>
  <si>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</si>
  <si>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</si>
  <si>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</si>
  <si>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</si>
  <si>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</si>
  <si>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</si>
  <si>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</si>
  <si>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</si>
  <si>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</si>
  <si>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</si>
  <si>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</si>
  <si>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</si>
  <si>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</si>
  <si>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</si>
  <si>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</si>
  <si>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</si>
  <si>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</si>
  <si>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</si>
  <si>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</si>
  <si>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</si>
  <si>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</si>
  <si>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</si>
  <si>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</si>
  <si>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</si>
  <si>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</si>
  <si>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</si>
  <si>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</si>
  <si>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</si>
  <si>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</si>
  <si>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</si>
  <si>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</si>
  <si>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</si>
  <si>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</si>
  <si>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</si>
  <si>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</si>
  <si>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</si>
  <si>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</si>
  <si>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</si>
  <si>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</si>
  <si>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</si>
  <si>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</si>
  <si>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</si>
  <si>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</si>
  <si>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</si>
  <si>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</si>
  <si>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</si>
  <si>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</si>
  <si>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</si>
  <si>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</si>
  <si>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</si>
  <si>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</si>
  <si>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</si>
  <si>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</si>
  <si>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</si>
  <si>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</si>
  <si>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</si>
  <si>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</si>
  <si>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</si>
  <si>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</si>
  <si>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</si>
  <si>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</si>
  <si>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</si>
  <si>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</si>
  <si>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</si>
  <si>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</si>
  <si>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</si>
  <si>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</si>
  <si>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</si>
  <si>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</si>
  <si>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</si>
  <si>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</si>
  <si>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</si>
  <si>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</si>
  <si>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</si>
  <si>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</si>
  <si>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</si>
  <si>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</si>
  <si>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</si>
  <si>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</si>
  <si>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</si>
  <si>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</si>
  <si>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</si>
  <si>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</si>
  <si>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</si>
  <si>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</si>
  <si>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</si>
  <si>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</si>
  <si>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</si>
  <si>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</si>
  <si>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</si>
  <si>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</si>
  <si>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</si>
  <si>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</si>
  <si>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</si>
  <si>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</si>
  <si>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</si>
  <si>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</si>
  <si>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</si>
  <si>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</si>
  <si>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</si>
  <si>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</si>
  <si>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</si>
  <si>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</si>
  <si>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</si>
  <si>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</si>
  <si>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</si>
  <si>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</si>
  <si>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</si>
  <si>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</si>
  <si>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</si>
  <si>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</si>
  <si>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</si>
  <si>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</si>
  <si>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</si>
  <si>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</si>
  <si>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</si>
  <si>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</si>
  <si>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</si>
  <si>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</si>
  <si>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</si>
  <si>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</si>
  <si>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</si>
  <si>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</si>
  <si>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</si>
  <si>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</si>
  <si>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</si>
  <si>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</si>
  <si>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</si>
  <si>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</si>
  <si>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</si>
  <si>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</si>
  <si>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</si>
  <si>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</si>
  <si>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</si>
  <si>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</si>
  <si>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</si>
  <si>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</si>
  <si>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</si>
  <si>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</si>
  <si>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</si>
  <si>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</si>
  <si>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</si>
  <si>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</si>
  <si>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</si>
  <si>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</si>
  <si>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</si>
  <si>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</si>
  <si>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</si>
  <si>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</si>
  <si>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</si>
  <si>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</si>
  <si>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</si>
  <si>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</si>
  <si>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</si>
  <si>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</si>
  <si>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</si>
  <si>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</si>
  <si>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</si>
  <si>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</si>
  <si>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</si>
  <si>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</si>
  <si>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</si>
  <si>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</si>
  <si>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</si>
  <si>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</si>
  <si>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</si>
  <si>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</si>
  <si>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</si>
  <si>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</si>
  <si>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</si>
  <si>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</si>
  <si>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</si>
  <si>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</si>
  <si>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</si>
  <si>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</si>
  <si>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</si>
  <si>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</si>
  <si>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</si>
  <si>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</si>
  <si>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</si>
  <si>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</si>
  <si>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</si>
  <si>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</si>
  <si>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</si>
  <si>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</si>
  <si>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</si>
  <si>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</si>
  <si>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</si>
  <si>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</si>
  <si>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</si>
  <si>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</si>
  <si>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</si>
  <si>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</si>
  <si>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</si>
  <si>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</si>
  <si>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</si>
  <si>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</si>
  <si>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</si>
  <si>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</si>
  <si>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</si>
  <si>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</si>
  <si>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</si>
  <si>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</si>
  <si>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</si>
  <si>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</si>
  <si>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</si>
  <si>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</si>
  <si>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</si>
  <si>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</si>
  <si>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</si>
  <si>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</si>
  <si>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</si>
  <si>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</si>
  <si>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</si>
  <si>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</si>
  <si>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</si>
  <si>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</si>
  <si>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</si>
  <si>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</si>
  <si>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</si>
  <si>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</si>
  <si>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</si>
  <si>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</si>
  <si>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</si>
  <si>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</si>
  <si>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</si>
  <si>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</si>
  <si>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</si>
  <si>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</si>
  <si>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</si>
  <si>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</si>
  <si>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</si>
  <si>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</si>
  <si>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</si>
  <si>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</si>
  <si>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</si>
  <si>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</si>
  <si>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</si>
  <si>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</si>
  <si>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</si>
  <si>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</si>
  <si>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</si>
  <si>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</si>
  <si>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</si>
  <si>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</si>
  <si>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</si>
  <si>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</si>
  <si>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</si>
  <si>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</si>
  <si>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</si>
  <si>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</si>
  <si>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</si>
  <si>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</si>
  <si>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</si>
  <si>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</si>
  <si>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</si>
  <si>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</si>
  <si>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</si>
  <si>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</si>
  <si>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</si>
  <si>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</si>
  <si>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</si>
  <si>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</si>
  <si>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</si>
  <si>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</si>
  <si>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</si>
  <si>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</si>
  <si>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</si>
  <si>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</si>
  <si>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</si>
  <si>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</si>
  <si>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</si>
  <si>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</si>
  <si>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</si>
  <si>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</si>
  <si>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</si>
  <si>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</si>
  <si>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</si>
  <si>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</si>
  <si>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</si>
  <si>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</si>
  <si>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</si>
  <si>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</si>
  <si>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</si>
  <si>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</si>
  <si>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</si>
  <si>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</si>
  <si>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</si>
  <si>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</si>
  <si>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</si>
  <si>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</si>
  <si>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</si>
  <si>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</si>
  <si>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</si>
  <si>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</si>
  <si>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</si>
  <si>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</si>
  <si>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</si>
  <si>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</si>
  <si>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</si>
  <si>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</si>
  <si>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</si>
  <si>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</si>
  <si>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</si>
  <si>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</si>
  <si>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</si>
  <si>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</si>
  <si>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</si>
  <si>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</si>
  <si>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</si>
  <si>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</si>
  <si>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</si>
  <si>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</si>
  <si>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</si>
  <si>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</si>
  <si>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</si>
  <si>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</si>
  <si>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</si>
  <si>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</si>
  <si>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</si>
  <si>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</si>
  <si>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</si>
  <si>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</si>
  <si>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</si>
  <si>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</si>
  <si>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</si>
  <si>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</si>
  <si>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</si>
  <si>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</si>
  <si>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</si>
  <si>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</si>
  <si>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</si>
  <si>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</si>
  <si>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</si>
  <si>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</si>
  <si>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</si>
  <si>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</si>
  <si>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</si>
  <si>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</si>
  <si>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</si>
  <si>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</si>
  <si>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</si>
  <si>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</si>
  <si>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</si>
  <si>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</si>
  <si>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</si>
  <si>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</si>
  <si>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</si>
  <si>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</si>
  <si>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</si>
  <si>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</si>
  <si>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</si>
  <si>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</si>
  <si>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</si>
  <si>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</si>
  <si>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</si>
  <si>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</si>
  <si>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</si>
  <si>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</si>
  <si>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</si>
  <si>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</si>
  <si>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</si>
  <si>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</si>
  <si>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</si>
  <si>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</si>
  <si>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</si>
  <si>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</si>
  <si>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</si>
  <si>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</si>
  <si>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</si>
  <si>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</si>
  <si>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</si>
  <si>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</si>
  <si>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</si>
  <si>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</si>
  <si>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</si>
  <si>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</si>
  <si>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</si>
  <si>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</si>
  <si>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</si>
  <si>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</si>
  <si>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</si>
  <si>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</si>
  <si>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</si>
  <si>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</si>
  <si>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</si>
  <si>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</si>
  <si>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</si>
  <si>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</si>
  <si>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</si>
  <si>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</si>
  <si>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</si>
  <si>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</si>
  <si>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</si>
  <si>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</si>
  <si>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</si>
  <si>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</si>
  <si>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</si>
  <si>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</si>
  <si>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</si>
  <si>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</si>
  <si>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</si>
  <si>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</si>
  <si>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</si>
  <si>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</si>
  <si>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</si>
  <si>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</si>
  <si>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</si>
  <si>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</si>
  <si>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</si>
  <si>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</si>
  <si>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</si>
  <si>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</si>
  <si>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</si>
  <si>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</si>
  <si>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</si>
  <si>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</si>
  <si>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</si>
  <si>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</si>
  <si>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</si>
  <si>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</si>
  <si>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</si>
  <si>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</si>
  <si>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</si>
  <si>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</si>
  <si>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</si>
  <si>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</si>
  <si>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</si>
  <si>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</si>
  <si>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</si>
  <si>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</si>
  <si>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</si>
  <si>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</si>
  <si>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</si>
  <si>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</si>
  <si>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</si>
  <si>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</si>
  <si>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</si>
  <si>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</si>
  <si>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</si>
  <si>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</si>
  <si>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</si>
  <si>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</si>
  <si>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</si>
  <si>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</si>
  <si>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</si>
  <si>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</si>
  <si>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</si>
  <si>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</si>
  <si>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</si>
  <si>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</si>
  <si>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</si>
  <si>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</si>
  <si>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</si>
  <si>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</si>
  <si>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</si>
  <si>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</si>
  <si>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</si>
  <si>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</si>
  <si>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</si>
  <si>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</si>
  <si>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</si>
  <si>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</si>
  <si>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</si>
  <si>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</si>
  <si>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</si>
  <si>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</si>
  <si>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</si>
  <si>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</si>
  <si>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</si>
  <si>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</si>
  <si>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</si>
  <si>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</si>
  <si>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</si>
  <si>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</si>
  <si>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</si>
  <si>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</si>
  <si>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</si>
  <si>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</si>
  <si>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</si>
  <si>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</si>
  <si>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</si>
  <si>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</si>
  <si>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</si>
  <si>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</si>
  <si>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</si>
  <si>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</si>
  <si>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</si>
  <si>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</si>
  <si>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</si>
  <si>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</si>
  <si>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</si>
  <si>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</si>
  <si>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</si>
  <si>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</si>
  <si>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</si>
  <si>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</si>
  <si>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</si>
  <si>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</si>
  <si>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</si>
  <si>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</si>
  <si>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</si>
  <si>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</si>
  <si>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</si>
  <si>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</si>
  <si>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</si>
  <si>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</si>
  <si>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</si>
  <si>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</si>
  <si>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</si>
  <si>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</si>
  <si>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</si>
  <si>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</si>
  <si>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</si>
  <si>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</si>
  <si>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</si>
  <si>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</si>
  <si>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</si>
  <si>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</si>
  <si>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</si>
  <si>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</si>
  <si>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</si>
  <si>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</si>
  <si>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</si>
  <si>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</si>
  <si>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</si>
  <si>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</si>
  <si>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</si>
  <si>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</si>
  <si>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</si>
  <si>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</si>
  <si>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</si>
  <si>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</si>
  <si>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</si>
  <si>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</si>
  <si>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</si>
  <si>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</si>
  <si>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</si>
  <si>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</si>
  <si>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</si>
  <si>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</si>
  <si>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</si>
  <si>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</si>
  <si>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</si>
  <si>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</si>
  <si>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</si>
  <si>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</si>
  <si>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</si>
  <si>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</si>
  <si>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</si>
  <si>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</si>
  <si>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</si>
  <si>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</si>
  <si>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</si>
  <si>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</si>
  <si>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</si>
  <si>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</si>
  <si>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</si>
  <si>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</si>
  <si>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</si>
  <si>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</si>
  <si>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</si>
  <si>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</si>
  <si>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</si>
  <si>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</si>
  <si>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</si>
  <si>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</si>
  <si>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</si>
  <si>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</si>
  <si>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</si>
  <si>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</si>
  <si>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</si>
  <si>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</si>
  <si>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</si>
  <si>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</si>
  <si>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</si>
  <si>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</si>
  <si>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</si>
  <si>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</si>
  <si>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</si>
  <si>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</si>
  <si>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</si>
  <si>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</si>
  <si>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</si>
  <si>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</si>
  <si>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</si>
  <si>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</si>
  <si>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</si>
  <si>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</si>
  <si>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</si>
  <si>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</si>
  <si>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</si>
  <si>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</si>
  <si>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</si>
  <si>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</si>
  <si>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</si>
  <si>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</si>
  <si>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</si>
  <si>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</si>
  <si>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</si>
  <si>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</si>
  <si>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</si>
  <si>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</si>
  <si>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</si>
  <si>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</si>
  <si>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</si>
  <si>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</si>
  <si>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</si>
  <si>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</si>
  <si>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</si>
  <si>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</si>
  <si>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</si>
  <si>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</si>
  <si>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</si>
  <si>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</si>
  <si>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</si>
  <si>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</si>
  <si>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</si>
  <si>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</si>
  <si>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</si>
  <si>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</si>
  <si>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</si>
  <si>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</si>
  <si>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</si>
  <si>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</si>
  <si>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</si>
  <si>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</si>
  <si>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</si>
  <si>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</si>
  <si>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</si>
  <si>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</si>
  <si>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</si>
  <si>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</si>
  <si>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</si>
  <si>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</si>
  <si>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</si>
  <si>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</si>
  <si>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</si>
  <si>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</si>
  <si>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</si>
  <si>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</si>
  <si>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</si>
  <si>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</si>
  <si>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</si>
  <si>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</si>
  <si>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</si>
  <si>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</si>
  <si>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</si>
  <si>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</si>
  <si>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</si>
  <si>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</si>
  <si>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</si>
  <si>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</si>
  <si>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</si>
  <si>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</si>
  <si>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</si>
  <si>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</si>
  <si>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</si>
  <si>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</si>
  <si>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</si>
  <si>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</si>
  <si>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</si>
  <si>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</si>
  <si>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</si>
  <si>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</si>
  <si>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</si>
  <si>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</si>
  <si>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</si>
  <si>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</si>
  <si>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</si>
  <si>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</si>
  <si>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</si>
  <si>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</si>
  <si>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</si>
  <si>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</si>
  <si>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</si>
  <si>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</si>
  <si>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</si>
  <si>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</si>
  <si>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</si>
  <si>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</si>
  <si>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</si>
  <si>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</si>
  <si>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</si>
  <si>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</si>
  <si>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</si>
  <si>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</si>
  <si>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</si>
  <si>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</si>
  <si>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</si>
  <si>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</si>
  <si>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</si>
  <si>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</si>
  <si>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</si>
  <si>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</si>
  <si>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</si>
  <si>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</si>
  <si>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</si>
  <si>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</si>
  <si>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</si>
  <si>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</si>
  <si>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</si>
  <si>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</si>
  <si>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</si>
  <si>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</si>
  <si>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</si>
  <si>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</si>
  <si>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</si>
  <si>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</si>
  <si>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</si>
  <si>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</si>
  <si>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</si>
  <si>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</si>
  <si>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</si>
  <si>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</si>
  <si>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</si>
  <si>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</si>
  <si>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</si>
  <si>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</si>
  <si>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</si>
  <si>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</si>
  <si>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</si>
  <si>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</si>
  <si>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</si>
  <si>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</si>
  <si>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</si>
  <si>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</si>
  <si>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</si>
  <si>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</si>
  <si>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</si>
  <si>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</si>
  <si>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</si>
  <si>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</si>
  <si>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</si>
  <si>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</si>
  <si>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</si>
  <si>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</si>
  <si>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</si>
  <si>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</si>
  <si>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</si>
  <si>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</si>
  <si>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</si>
  <si>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</si>
  <si>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</si>
  <si>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</si>
  <si>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</si>
  <si>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</si>
  <si>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</si>
  <si>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</si>
  <si>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</si>
  <si>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</si>
  <si>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</si>
  <si>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</si>
  <si>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</si>
  <si>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</si>
  <si>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</si>
  <si>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</si>
  <si>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</si>
  <si>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</si>
  <si>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</si>
  <si>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</si>
  <si>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</si>
  <si>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</si>
  <si>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</si>
  <si>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</si>
  <si>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</si>
  <si>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</si>
  <si>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</si>
  <si>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</si>
  <si>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</si>
  <si>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</si>
  <si>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</si>
  <si>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</si>
  <si>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</si>
  <si>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</si>
  <si>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</si>
  <si>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</si>
  <si>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</si>
  <si>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</si>
  <si>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</si>
  <si>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</si>
  <si>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</si>
  <si>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</si>
  <si>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</si>
  <si>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</si>
  <si>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</si>
  <si>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</si>
  <si>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</si>
  <si>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</si>
  <si>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</si>
  <si>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</si>
  <si>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</si>
  <si>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</si>
  <si>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</si>
  <si>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</si>
  <si>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</si>
  <si>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</si>
  <si>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</si>
  <si>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</si>
  <si>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</si>
  <si>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</si>
  <si>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</si>
  <si>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</si>
  <si>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</si>
  <si>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</si>
  <si>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</si>
  <si>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</si>
  <si>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</si>
  <si>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</si>
  <si>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</si>
  <si>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</si>
  <si>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</si>
  <si>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</si>
  <si>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</si>
  <si>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</si>
  <si>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</si>
  <si>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</si>
  <si>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</si>
  <si>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</si>
  <si>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</si>
  <si>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</si>
  <si>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</si>
  <si>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</si>
  <si>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</si>
  <si>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</si>
  <si>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</si>
  <si>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</si>
  <si>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</si>
  <si>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</si>
  <si>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</si>
  <si>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</si>
  <si>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</si>
  <si>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</si>
  <si>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</si>
  <si>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</si>
  <si>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</si>
  <si>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</si>
  <si>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</si>
  <si>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</si>
  <si>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</si>
  <si>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</si>
  <si>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</si>
  <si>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</si>
  <si>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</si>
  <si>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</si>
  <si>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</si>
  <si>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</si>
  <si>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</si>
  <si>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</si>
  <si>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</si>
  <si>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</si>
  <si>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</si>
  <si>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</si>
  <si>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</si>
  <si>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</si>
  <si>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</si>
  <si>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</si>
  <si>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</si>
  <si>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</si>
  <si>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</si>
  <si>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</si>
  <si>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</si>
  <si>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</si>
  <si>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</si>
  <si>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</si>
  <si>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</si>
  <si>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</si>
  <si>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</si>
  <si>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</si>
  <si>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</si>
  <si>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</si>
  <si>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</si>
  <si>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</si>
  <si>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</si>
  <si>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</si>
  <si>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</si>
  <si>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</si>
  <si>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</si>
  <si>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</si>
  <si>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</si>
  <si>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</si>
  <si>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</si>
  <si>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</si>
  <si>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</si>
  <si>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</si>
  <si>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</si>
  <si>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</si>
  <si>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</si>
  <si>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</si>
  <si>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</si>
  <si>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</si>
  <si>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</si>
  <si>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</si>
  <si>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</si>
  <si>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</si>
  <si>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</si>
  <si>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</si>
  <si>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</si>
  <si>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</si>
  <si>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</si>
  <si>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</si>
  <si>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</si>
  <si>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</si>
  <si>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</si>
  <si>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</si>
  <si>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</si>
  <si>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</si>
  <si>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</si>
  <si>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</si>
  <si>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</si>
  <si>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</si>
  <si>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</si>
  <si>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</si>
  <si>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</si>
  <si>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</si>
  <si>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</si>
  <si>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</si>
  <si>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</si>
  <si>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</si>
  <si>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</si>
  <si>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</si>
  <si>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</si>
  <si>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</si>
  <si>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</si>
  <si>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</si>
  <si>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</si>
  <si>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</si>
  <si>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</si>
  <si>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</si>
  <si>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</si>
  <si>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</si>
  <si>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</si>
  <si>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</si>
  <si>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</si>
  <si>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</si>
  <si>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</si>
  <si>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</si>
  <si>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</si>
  <si>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</si>
  <si>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</si>
  <si>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</si>
  <si>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</si>
  <si>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</si>
  <si>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</si>
  <si>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</si>
  <si>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</si>
  <si>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</si>
  <si>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</si>
  <si>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</si>
  <si>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</si>
  <si>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</si>
  <si>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</si>
  <si>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</si>
  <si>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</si>
  <si>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</si>
  <si>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</si>
  <si>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</si>
  <si>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</si>
  <si>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</si>
  <si>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</si>
  <si>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</si>
  <si>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</si>
  <si>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</si>
  <si>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</si>
  <si>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</si>
  <si>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</si>
  <si>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</si>
  <si>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</si>
  <si>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</si>
  <si>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</si>
  <si>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</si>
  <si>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</si>
  <si>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</si>
  <si>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</si>
  <si>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</si>
  <si>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</si>
  <si>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</si>
  <si>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</si>
  <si>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</si>
  <si>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</si>
  <si>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</si>
  <si>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</si>
  <si>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</si>
  <si>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</si>
  <si>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</si>
  <si>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</si>
  <si>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</si>
  <si>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</si>
  <si>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</si>
  <si>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</si>
  <si>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</si>
  <si>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</si>
  <si>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</si>
  <si>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</si>
  <si>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</si>
  <si>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</si>
  <si>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</si>
  <si>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</si>
  <si>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</si>
  <si>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</si>
  <si>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</si>
  <si>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</si>
  <si>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</si>
  <si>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</si>
  <si>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</si>
  <si>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</si>
  <si>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</si>
  <si>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</si>
  <si>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</si>
  <si>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</si>
  <si>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</si>
  <si>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</si>
  <si>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</si>
  <si>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</si>
  <si>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</si>
  <si>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</si>
  <si>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</si>
  <si>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</si>
  <si>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</si>
  <si>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</si>
  <si>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</si>
  <si>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</si>
  <si>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</si>
  <si>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</si>
  <si>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</si>
  <si>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</si>
  <si>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</si>
  <si>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</si>
  <si>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</si>
  <si>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</si>
  <si>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</si>
  <si>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</si>
  <si>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</si>
  <si>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</si>
  <si>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</si>
  <si>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</si>
  <si>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</si>
  <si>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</si>
  <si>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</si>
  <si>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</si>
  <si>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</si>
  <si>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</si>
  <si>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</si>
  <si>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</si>
  <si>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</si>
  <si>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</si>
  <si>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</si>
  <si>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</si>
  <si>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</si>
  <si>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</si>
  <si>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</si>
  <si>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</si>
  <si>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</si>
  <si>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</si>
  <si>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</si>
  <si>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</si>
  <si>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</si>
  <si>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</si>
  <si>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</si>
  <si>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</si>
  <si>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</si>
  <si>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</si>
  <si>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</si>
  <si>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</si>
  <si>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</si>
  <si>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</si>
  <si>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</si>
  <si>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</si>
  <si>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</si>
  <si>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</si>
  <si>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</si>
  <si>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</si>
  <si>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</si>
  <si>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</si>
  <si>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</si>
  <si>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</si>
  <si>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</si>
  <si>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</si>
  <si>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</si>
  <si>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</si>
  <si>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</si>
  <si>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</si>
  <si>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</si>
  <si>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</si>
  <si>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</si>
  <si>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</si>
  <si>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</si>
  <si>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</si>
  <si>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</si>
  <si>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</si>
  <si>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</si>
  <si>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</si>
  <si>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</si>
  <si>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</si>
  <si>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</si>
  <si>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</si>
  <si>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</si>
  <si>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</si>
  <si>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</si>
  <si>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</si>
  <si>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</si>
  <si>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</si>
  <si>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</si>
  <si>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</si>
  <si>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</si>
  <si>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</si>
  <si>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</si>
  <si>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</si>
  <si>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</si>
  <si>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</si>
  <si>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</si>
  <si>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</si>
  <si>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</si>
  <si>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</si>
  <si>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</si>
  <si>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</si>
  <si>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</si>
  <si>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</si>
  <si>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</si>
  <si>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</si>
  <si>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</si>
  <si>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</si>
  <si>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</si>
  <si>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</si>
  <si>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</si>
  <si>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</si>
  <si>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</si>
  <si>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</si>
  <si>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</si>
  <si>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</si>
  <si>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</si>
  <si>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</si>
  <si>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</si>
  <si>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</si>
  <si>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</si>
  <si>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</si>
  <si>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</si>
  <si>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</si>
  <si>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</si>
  <si>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</si>
  <si>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</si>
  <si>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</si>
  <si>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</si>
  <si>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</si>
  <si>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</si>
  <si>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</si>
  <si>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</si>
  <si>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</si>
  <si>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</si>
  <si>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</si>
  <si>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</si>
  <si>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</si>
  <si>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</si>
  <si>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</si>
  <si>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</si>
  <si>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</si>
  <si>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</si>
  <si>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</si>
  <si>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</si>
  <si>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</si>
  <si>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</si>
  <si>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</si>
  <si>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</si>
  <si>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</si>
  <si>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</si>
  <si>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</si>
  <si>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</si>
  <si>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</si>
  <si>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</si>
  <si>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</si>
  <si>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</si>
  <si>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</si>
  <si>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</si>
  <si>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</si>
  <si>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</si>
  <si>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</si>
  <si>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</si>
  <si>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</si>
  <si>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</si>
  <si>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</si>
  <si>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</si>
  <si>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</si>
  <si>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</si>
  <si>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</si>
  <si>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</si>
  <si>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</si>
  <si>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</si>
  <si>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</si>
  <si>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</si>
  <si>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</si>
  <si>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</si>
  <si>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</si>
  <si>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</si>
  <si>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</si>
  <si>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</si>
  <si>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</si>
  <si>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</si>
  <si>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</si>
  <si>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</si>
  <si>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</si>
  <si>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</si>
  <si>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</si>
  <si>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</si>
  <si>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</si>
  <si>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</si>
  <si>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</si>
  <si>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</si>
  <si>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</si>
  <si>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</si>
  <si>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</si>
  <si>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</si>
  <si>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</si>
  <si>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</si>
  <si>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</si>
  <si>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</si>
  <si>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</si>
  <si>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</si>
  <si>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</si>
  <si>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</si>
  <si>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</si>
  <si>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</si>
  <si>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</si>
  <si>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</si>
  <si>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</si>
  <si>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</si>
  <si>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</si>
  <si>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</si>
  <si>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</si>
  <si>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</si>
  <si>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</si>
  <si>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</si>
  <si>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</si>
  <si>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</si>
  <si>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</si>
  <si>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</si>
  <si>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</si>
  <si>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</si>
  <si>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</si>
  <si>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</si>
  <si>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</si>
  <si>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</si>
  <si>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</si>
  <si>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</si>
  <si>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</si>
  <si>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</si>
  <si>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</si>
  <si>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</si>
  <si>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</si>
  <si>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</si>
  <si>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</si>
  <si>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</si>
  <si>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</si>
  <si>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</si>
  <si>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</si>
  <si>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</si>
  <si>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</si>
  <si>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</si>
  <si>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</si>
  <si>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</si>
  <si>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</si>
  <si>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</si>
  <si>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</si>
  <si>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</si>
  <si>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</si>
  <si>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</si>
  <si>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</si>
  <si>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</si>
  <si>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</si>
  <si>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</si>
  <si>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</si>
  <si>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</si>
  <si>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</si>
  <si>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</si>
  <si>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</si>
  <si>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</si>
  <si>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</si>
  <si>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</si>
  <si>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</si>
  <si>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</si>
  <si>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</si>
  <si>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</si>
  <si>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</si>
  <si>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</si>
  <si>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</si>
  <si>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</si>
  <si>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</si>
  <si>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</si>
  <si>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</si>
  <si>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</si>
  <si>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</si>
  <si>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</si>
  <si>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</si>
  <si>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</si>
  <si>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</si>
  <si>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</si>
  <si>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</si>
  <si>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</si>
  <si>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</si>
  <si>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</si>
  <si>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</si>
  <si>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</si>
  <si>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</si>
  <si>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</si>
  <si>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</si>
  <si>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</si>
  <si>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</si>
  <si>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</si>
  <si>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</si>
  <si>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</si>
  <si>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</si>
  <si>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</si>
  <si>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</si>
  <si>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</si>
  <si>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</si>
  <si>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</si>
  <si>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</si>
  <si>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</si>
  <si>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</si>
  <si>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</si>
  <si>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</si>
  <si>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</si>
  <si>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</si>
  <si>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</si>
  <si>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</si>
  <si>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</si>
  <si>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</si>
  <si>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</si>
  <si>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</si>
  <si>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</si>
  <si>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</si>
  <si>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</si>
  <si>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</si>
  <si>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</si>
  <si>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</si>
  <si>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</si>
  <si>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</si>
  <si>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</si>
  <si>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</si>
  <si>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</si>
  <si>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</si>
  <si>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</si>
  <si>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</si>
  <si>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</si>
  <si>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</si>
  <si>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</si>
  <si>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</si>
  <si>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</si>
  <si>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</si>
  <si>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</si>
  <si>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</si>
  <si>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</si>
  <si>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</si>
  <si>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</si>
  <si>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</si>
  <si>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</si>
  <si>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</si>
  <si>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</si>
  <si>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</si>
  <si>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</si>
  <si>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</si>
  <si>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</si>
  <si>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</si>
  <si>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</si>
  <si>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</si>
  <si>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</si>
  <si>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</si>
  <si>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</si>
  <si>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</si>
  <si>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</si>
  <si>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</si>
  <si>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</si>
  <si>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</si>
  <si>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</si>
  <si>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</si>
  <si>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</si>
  <si>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</si>
  <si>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</si>
  <si>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</si>
  <si>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</si>
  <si>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</si>
  <si>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</si>
  <si>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</si>
  <si>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</si>
  <si>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</si>
  <si>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</si>
  <si>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</si>
  <si>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</si>
  <si>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</si>
  <si>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</si>
  <si>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</si>
  <si>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</si>
  <si>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</si>
  <si>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</si>
  <si>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</si>
  <si>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</si>
  <si>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</si>
  <si>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</si>
  <si>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</si>
  <si>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</si>
  <si>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</si>
  <si>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</si>
  <si>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</si>
  <si>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</si>
  <si>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</si>
  <si>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</si>
  <si>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</si>
  <si>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</si>
  <si>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</si>
  <si>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</si>
  <si>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</si>
  <si>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</si>
  <si>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</si>
  <si>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</si>
  <si>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</si>
  <si>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</si>
  <si>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</si>
  <si>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</si>
  <si>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</si>
  <si>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</si>
  <si>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</si>
  <si>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</si>
  <si>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</si>
  <si>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</si>
  <si>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</si>
  <si>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</si>
  <si>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</si>
  <si>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</si>
  <si>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</si>
  <si>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</si>
  <si>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</si>
  <si>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</si>
  <si>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</si>
  <si>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</si>
  <si>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</si>
  <si>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</si>
  <si>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</si>
  <si>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</si>
  <si>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</si>
  <si>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</si>
  <si>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</si>
  <si>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</si>
  <si>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</si>
  <si>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</si>
  <si>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</si>
  <si>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</si>
  <si>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</si>
  <si>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</si>
  <si>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</si>
  <si>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</si>
  <si>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</si>
  <si>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</si>
  <si>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</si>
  <si>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</si>
  <si>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</si>
  <si>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</si>
  <si>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</si>
  <si>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</si>
  <si>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</si>
  <si>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</si>
  <si>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</si>
  <si>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</si>
  <si>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</si>
  <si>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</si>
  <si>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</si>
  <si>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</si>
  <si>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</si>
  <si>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</si>
  <si>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</si>
  <si>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</si>
  <si>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</si>
  <si>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</si>
  <si>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</si>
  <si>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</si>
  <si>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</si>
  <si>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</si>
  <si>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</si>
  <si>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</si>
  <si>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</si>
  <si>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</si>
  <si>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</si>
  <si>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</si>
  <si>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</si>
  <si>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</si>
  <si>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</si>
  <si>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</si>
  <si>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</si>
  <si>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</si>
  <si>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</si>
  <si>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</si>
  <si>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</si>
  <si>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</si>
  <si>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</si>
  <si>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</si>
  <si>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</si>
  <si>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</si>
  <si>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</si>
  <si>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</si>
  <si>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</si>
  <si>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</si>
  <si>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</si>
  <si>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</si>
  <si>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</si>
  <si>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</si>
  <si>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</si>
  <si>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</si>
  <si>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</si>
  <si>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</si>
  <si>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</si>
  <si>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</si>
  <si>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</si>
  <si>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</si>
  <si>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</si>
  <si>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</si>
  <si>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</si>
  <si>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</si>
  <si>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</si>
  <si>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</si>
  <si>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</si>
  <si>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</si>
  <si>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</si>
  <si>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</si>
  <si>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</si>
  <si>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</si>
  <si>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</si>
  <si>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</si>
  <si>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</si>
  <si>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</si>
  <si>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</si>
  <si>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</si>
  <si>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</si>
  <si>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</si>
  <si>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</si>
  <si>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</si>
  <si>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</si>
  <si>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</si>
  <si>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</si>
  <si>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</si>
  <si>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</si>
  <si>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</si>
  <si>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</si>
  <si>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</si>
  <si>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</si>
  <si>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</si>
  <si>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</si>
  <si>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</si>
  <si>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</si>
  <si>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</si>
  <si>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</si>
  <si>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</si>
  <si>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</si>
  <si>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</si>
  <si>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</si>
  <si>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</si>
  <si>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</si>
  <si>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</si>
  <si>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</si>
  <si>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</si>
  <si>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</si>
  <si>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</si>
  <si>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</si>
  <si>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</si>
  <si>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</si>
  <si>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</si>
  <si>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</si>
  <si>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</si>
  <si>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</si>
  <si>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</si>
  <si>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</si>
  <si>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</si>
  <si>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</si>
  <si>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</si>
  <si>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</si>
  <si>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</si>
  <si>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</si>
  <si>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</si>
  <si>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</si>
  <si>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</si>
  <si>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</si>
  <si>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</si>
  <si>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</si>
  <si>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</si>
  <si>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</si>
  <si>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</si>
  <si>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</si>
  <si>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</si>
  <si>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</si>
  <si>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</si>
  <si>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</si>
  <si>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</si>
  <si>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</si>
  <si>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</si>
  <si>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</si>
  <si>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</si>
  <si>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</si>
  <si>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</si>
  <si>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</si>
  <si>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</si>
  <si>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</si>
  <si>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</si>
  <si>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</si>
  <si>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</si>
  <si>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</si>
  <si>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</si>
  <si>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</si>
  <si>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</si>
  <si>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</si>
  <si>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</si>
  <si>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</si>
  <si>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</si>
  <si>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</si>
  <si>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</si>
  <si>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</si>
  <si>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</si>
  <si>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</si>
  <si>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</si>
  <si>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</si>
  <si>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</si>
  <si>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</si>
  <si>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</si>
  <si>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</si>
  <si>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</si>
  <si>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</si>
  <si>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</si>
  <si>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</si>
  <si>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</si>
  <si>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</si>
  <si>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</si>
  <si>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</si>
  <si>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</si>
  <si>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</si>
  <si>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</si>
  <si>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</si>
  <si>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</si>
  <si>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</si>
  <si>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</si>
  <si>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</si>
  <si>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</si>
  <si>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</si>
  <si>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</si>
  <si>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</si>
  <si>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</si>
  <si>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</si>
  <si>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</si>
  <si>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</si>
  <si>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</si>
  <si>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</si>
  <si>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</si>
  <si>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</si>
  <si>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</si>
  <si>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</si>
  <si>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</si>
  <si>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</si>
  <si>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</si>
  <si>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</si>
  <si>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</si>
  <si>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</si>
  <si>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</si>
  <si>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</si>
  <si>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</si>
  <si>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</si>
  <si>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</si>
  <si>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</si>
  <si>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</si>
  <si>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</si>
  <si>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</si>
  <si>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</si>
  <si>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</si>
  <si>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</si>
  <si>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</si>
  <si>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</si>
  <si>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</si>
  <si>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</si>
  <si>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</si>
  <si>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</si>
  <si>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</si>
  <si>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</si>
  <si>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</si>
  <si>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</si>
  <si>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</si>
  <si>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</si>
  <si>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</si>
  <si>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</si>
  <si>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</si>
  <si>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</si>
  <si>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</si>
  <si>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</si>
  <si>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</si>
  <si>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</si>
  <si>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</si>
  <si>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</si>
  <si>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</si>
  <si>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</si>
  <si>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</si>
  <si>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</si>
  <si>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</si>
  <si>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</si>
  <si>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</si>
  <si>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</si>
  <si>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</si>
  <si>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</si>
  <si>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</si>
  <si>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</si>
  <si>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</si>
  <si>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</si>
  <si>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</si>
  <si>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</si>
  <si>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</si>
  <si>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</si>
  <si>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</si>
  <si>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</si>
  <si>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</si>
  <si>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</si>
  <si>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</si>
  <si>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</si>
  <si>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</si>
  <si>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</si>
  <si>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</si>
  <si>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</si>
  <si>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</si>
  <si>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</si>
  <si>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</si>
  <si>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</si>
  <si>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</si>
  <si>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</si>
  <si>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</si>
  <si>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</si>
  <si>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</si>
  <si>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</si>
  <si>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</si>
  <si>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</si>
  <si>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</si>
  <si>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</si>
  <si>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</si>
  <si>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</si>
  <si>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</si>
  <si>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</si>
  <si>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</si>
  <si>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</si>
  <si>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</si>
  <si>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</si>
  <si>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</si>
  <si>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</si>
  <si>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</si>
  <si>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</si>
  <si>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</si>
  <si>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</si>
  <si>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</si>
  <si>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</si>
  <si>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</si>
  <si>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</si>
  <si>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</si>
  <si>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</si>
  <si>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</si>
  <si>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</si>
  <si>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</si>
  <si>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</si>
  <si>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</si>
  <si>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</si>
  <si>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</si>
  <si>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</si>
  <si>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</si>
  <si>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</si>
  <si>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</si>
  <si>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</si>
  <si>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</si>
  <si>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</si>
  <si>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</si>
  <si>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</si>
  <si>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</si>
  <si>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</si>
  <si>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</si>
  <si>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</si>
  <si>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</si>
  <si>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</si>
  <si>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</si>
  <si>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</si>
  <si>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</si>
  <si>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</si>
  <si>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</si>
  <si>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</si>
  <si>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</si>
  <si>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</si>
  <si>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</si>
  <si>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</si>
  <si>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</si>
  <si>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</si>
  <si>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</si>
  <si>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</si>
  <si>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</si>
  <si>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</si>
  <si>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</si>
  <si>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</si>
  <si>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</si>
  <si>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</si>
  <si>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</si>
  <si>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</si>
  <si>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</si>
  <si>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</si>
  <si>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</si>
  <si>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</si>
  <si>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</si>
  <si>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</si>
  <si>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</si>
  <si>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</si>
  <si>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</si>
  <si>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</si>
  <si>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</si>
  <si>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</si>
  <si>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</si>
  <si>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</si>
  <si>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</si>
  <si>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</si>
  <si>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</si>
  <si>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</si>
  <si>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</si>
  <si>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</si>
  <si>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</si>
  <si>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</si>
  <si>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</si>
  <si>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</si>
  <si>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</si>
  <si>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</si>
  <si>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</si>
  <si>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</si>
  <si>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</si>
  <si>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</si>
  <si>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</si>
  <si>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</si>
  <si>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</si>
  <si>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</si>
  <si>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</si>
  <si>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</si>
  <si>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</si>
  <si>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</si>
  <si>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</si>
  <si>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</si>
  <si>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</si>
  <si>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</si>
  <si>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</si>
  <si>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</si>
  <si>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</si>
  <si>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</si>
  <si>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</si>
  <si>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</si>
  <si>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</si>
  <si>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</si>
  <si>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</si>
  <si>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</si>
  <si>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</si>
  <si>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</si>
  <si>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</si>
  <si>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</si>
  <si>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</si>
  <si>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</si>
  <si>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</si>
  <si>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</si>
  <si>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</si>
  <si>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</si>
  <si>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</si>
  <si>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</si>
  <si>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</si>
  <si>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</si>
  <si>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</si>
  <si>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</si>
  <si>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</si>
  <si>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</si>
  <si>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</si>
  <si>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</si>
  <si>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</si>
  <si>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</si>
  <si>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</si>
  <si>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</si>
  <si>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</si>
  <si>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</si>
  <si>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</si>
  <si>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</si>
  <si>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</si>
  <si>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</si>
  <si>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</si>
  <si>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</si>
  <si>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</si>
  <si>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</si>
  <si>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</si>
  <si>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</si>
  <si>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</si>
  <si>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</si>
  <si>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</si>
  <si>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</si>
  <si>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</si>
  <si>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</si>
  <si>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</si>
  <si>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</si>
  <si>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</si>
  <si>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</si>
  <si>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</si>
  <si>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</si>
  <si>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</si>
  <si>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</si>
  <si>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</si>
  <si>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</si>
  <si>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</si>
  <si>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</si>
  <si>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</si>
  <si>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</si>
  <si>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</si>
  <si>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</si>
  <si>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</si>
  <si>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</si>
  <si>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</si>
  <si>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</si>
  <si>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</si>
  <si>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</si>
  <si>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</si>
  <si>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</si>
  <si>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</si>
  <si>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</si>
  <si>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</si>
  <si>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</si>
  <si>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</si>
  <si>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</si>
  <si>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</si>
  <si>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</si>
  <si>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</si>
  <si>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</si>
  <si>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</si>
  <si>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</si>
  <si>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</si>
  <si>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</si>
  <si>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</si>
  <si>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</si>
  <si>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</si>
  <si>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</si>
  <si>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</si>
  <si>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</si>
  <si>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</si>
  <si>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</si>
  <si>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</si>
  <si>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</si>
  <si>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</si>
  <si>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</si>
  <si>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</si>
  <si>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</si>
  <si>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</si>
  <si>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</si>
  <si>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</si>
  <si>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</si>
  <si>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</si>
  <si>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</si>
  <si>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</si>
  <si>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</si>
  <si>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</si>
  <si>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</si>
  <si>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</si>
  <si>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</si>
  <si>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</si>
  <si>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</si>
  <si>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</si>
  <si>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</si>
  <si>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</si>
  <si>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</si>
  <si>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</si>
  <si>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</si>
  <si>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</si>
  <si>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</si>
  <si>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</si>
  <si>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</si>
  <si>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</si>
  <si>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</si>
  <si>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</si>
  <si>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</si>
  <si>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</si>
  <si>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</si>
  <si>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</si>
  <si>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</si>
  <si>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</si>
  <si>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</si>
  <si>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</si>
  <si>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</si>
  <si>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</si>
  <si>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</si>
  <si>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</si>
  <si>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</si>
  <si>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</si>
  <si>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</si>
  <si>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</si>
  <si>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</si>
  <si>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</si>
  <si>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</si>
  <si>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</si>
  <si>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</si>
  <si>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</si>
  <si>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</si>
  <si>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</si>
  <si>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</si>
  <si>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</si>
  <si>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</si>
  <si>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</si>
  <si>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</si>
  <si>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</si>
  <si>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</si>
  <si>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</si>
  <si>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</si>
  <si>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</si>
  <si>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</si>
  <si>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</si>
  <si>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</si>
  <si>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</si>
  <si>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</si>
  <si>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</si>
  <si>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</si>
  <si>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</si>
  <si>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</si>
  <si>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</si>
  <si>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</si>
  <si>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</si>
  <si>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</si>
  <si>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</si>
  <si>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</si>
  <si>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</si>
  <si>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</si>
  <si>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</si>
  <si>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</si>
  <si>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</si>
  <si>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</si>
  <si>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</si>
  <si>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</si>
  <si>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</si>
  <si>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</si>
  <si>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</si>
  <si>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</si>
  <si>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</si>
  <si>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</si>
  <si>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</si>
  <si>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</si>
  <si>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</si>
  <si>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</si>
  <si>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</si>
  <si>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</si>
  <si>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</si>
  <si>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</si>
  <si>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</si>
  <si>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</si>
  <si>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</si>
  <si>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</si>
  <si>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</si>
  <si>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</si>
  <si>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</si>
  <si>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</si>
  <si>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</si>
  <si>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</si>
  <si>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</si>
  <si>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</si>
  <si>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</si>
  <si>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</si>
  <si>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</si>
  <si>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</si>
  <si>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</si>
  <si>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</si>
  <si>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</si>
  <si>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</si>
  <si>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</si>
  <si>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</si>
  <si>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</si>
  <si>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</si>
  <si>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</si>
  <si>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</si>
  <si>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</si>
  <si>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</si>
  <si>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</si>
  <si>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</si>
  <si>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</si>
  <si>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</si>
  <si>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</si>
  <si>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</si>
  <si>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</si>
  <si>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</si>
  <si>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</si>
  <si>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</si>
  <si>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</si>
  <si>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</si>
  <si>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</si>
  <si>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</si>
  <si>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</si>
  <si>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</si>
  <si>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</si>
  <si>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</si>
  <si>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</si>
  <si>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</si>
  <si>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</si>
  <si>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</si>
  <si>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</si>
  <si>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</si>
  <si>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</si>
  <si>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</si>
  <si>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</si>
  <si>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</si>
  <si>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</si>
  <si>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</si>
  <si>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</si>
  <si>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</si>
  <si>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</si>
  <si>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</si>
  <si>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</si>
  <si>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</si>
  <si>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</si>
  <si>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</si>
  <si>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</si>
  <si>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</si>
  <si>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</si>
  <si>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</si>
  <si>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</si>
  <si>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</si>
  <si>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</si>
  <si>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</si>
  <si>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</si>
  <si>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</si>
  <si>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</si>
  <si>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</si>
  <si>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</si>
  <si>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</si>
  <si>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</si>
  <si>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</si>
  <si>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</si>
  <si>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</si>
  <si>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</si>
  <si>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</si>
  <si>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</si>
  <si>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</si>
  <si>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</si>
  <si>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</si>
  <si>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</si>
  <si>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</si>
  <si>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</si>
  <si>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</si>
  <si>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</si>
  <si>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</si>
  <si>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</si>
  <si>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</si>
  <si>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</si>
  <si>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</si>
  <si>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</si>
  <si>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</si>
  <si>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</si>
  <si>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</si>
  <si>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</si>
  <si>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</si>
  <si>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</si>
  <si>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</si>
  <si>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</si>
  <si>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</si>
  <si>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</si>
  <si>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</si>
  <si>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</si>
  <si>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</si>
  <si>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</si>
  <si>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</si>
  <si>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</si>
  <si>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</si>
  <si>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</si>
  <si>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</si>
  <si>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</si>
  <si>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</si>
  <si>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</si>
  <si>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</si>
  <si>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</si>
  <si>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</si>
  <si>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</si>
  <si>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</si>
  <si>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</si>
  <si>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</si>
  <si>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</si>
  <si>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</si>
  <si>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</si>
  <si>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</si>
  <si>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</si>
  <si>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</si>
  <si>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</si>
  <si>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</si>
  <si>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</si>
  <si>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</si>
  <si>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</si>
  <si>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</si>
  <si>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</si>
  <si>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</si>
  <si>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</si>
  <si>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</si>
  <si>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</si>
  <si>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</si>
  <si>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</si>
  <si>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</si>
  <si>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</si>
  <si>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</si>
  <si>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</si>
  <si>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</si>
  <si>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</si>
  <si>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</si>
  <si>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</si>
  <si>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</si>
  <si>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</si>
  <si>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</si>
  <si>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</si>
  <si>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</si>
  <si>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</si>
  <si>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</si>
  <si>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</si>
  <si>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</si>
  <si>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</si>
  <si>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</si>
  <si>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</si>
  <si>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</si>
  <si>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</si>
  <si>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</si>
  <si>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</si>
  <si>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</si>
  <si>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</si>
  <si>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</si>
  <si>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</si>
  <si>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</si>
  <si>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</si>
  <si>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</si>
  <si>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</si>
  <si>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</si>
  <si>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</si>
  <si>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</si>
  <si>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</si>
  <si>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</si>
  <si>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</si>
  <si>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</si>
  <si>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</si>
  <si>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</si>
  <si>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</si>
  <si>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</si>
  <si>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</si>
  <si>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</si>
  <si>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</si>
  <si>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</si>
  <si>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</si>
  <si>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</si>
  <si>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</si>
  <si>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</si>
  <si>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</si>
  <si>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</si>
  <si>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</si>
  <si>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</si>
  <si>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</si>
  <si>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</si>
  <si>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</si>
  <si>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</si>
  <si>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</si>
  <si>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</si>
  <si>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</si>
  <si>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</si>
  <si>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</si>
  <si>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</si>
  <si>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</si>
  <si>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</si>
  <si>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</si>
  <si>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</si>
  <si>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</si>
  <si>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</si>
  <si>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</si>
  <si>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</si>
  <si>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</si>
  <si>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</si>
  <si>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</si>
  <si>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</si>
  <si>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</si>
  <si>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</si>
  <si>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</si>
  <si>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</si>
  <si>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</si>
  <si>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</si>
  <si>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</si>
  <si>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</si>
  <si>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</si>
  <si>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</si>
  <si>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</si>
  <si>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</si>
  <si>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</si>
  <si>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</si>
  <si>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</si>
  <si>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</si>
  <si>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</si>
  <si>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</si>
  <si>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</si>
  <si>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</si>
  <si>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</si>
  <si>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</si>
  <si>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</si>
  <si>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</si>
  <si>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</si>
  <si>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</si>
  <si>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</si>
  <si>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</si>
  <si>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</si>
  <si>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</si>
  <si>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</si>
  <si>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</si>
  <si>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</si>
  <si>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</si>
  <si>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</si>
  <si>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</si>
  <si>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</si>
  <si>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</si>
  <si>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</si>
  <si>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</si>
  <si>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</si>
  <si>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</si>
  <si>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</si>
  <si>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</si>
  <si>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</si>
  <si>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</si>
  <si>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</si>
  <si>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</si>
  <si>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</si>
  <si>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</si>
  <si>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</si>
  <si>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</si>
  <si>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</si>
  <si>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</si>
  <si>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</si>
  <si>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</si>
  <si>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</si>
  <si>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</si>
  <si>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</si>
  <si>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</si>
  <si>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</si>
  <si>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</si>
  <si>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</si>
  <si>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</si>
  <si>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</si>
  <si>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</si>
  <si>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</si>
  <si>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</si>
  <si>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</si>
  <si>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</si>
  <si>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</si>
  <si>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</si>
  <si>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</si>
  <si>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</si>
  <si>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</si>
  <si>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</si>
  <si>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</si>
  <si>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</si>
  <si>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</si>
  <si>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</si>
  <si>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</si>
  <si>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</si>
  <si>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</si>
  <si>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</si>
  <si>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</si>
  <si>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</si>
  <si>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</si>
  <si>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</si>
  <si>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</si>
  <si>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</si>
  <si>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</si>
  <si>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</si>
  <si>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</si>
  <si>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</si>
  <si>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</si>
  <si>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</si>
  <si>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</si>
  <si>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</si>
  <si>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</si>
  <si>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</si>
  <si>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</si>
  <si>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</si>
  <si>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</si>
  <si>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</si>
  <si>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</si>
  <si>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</si>
  <si>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</si>
  <si>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</si>
  <si>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</si>
  <si>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</si>
  <si>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</si>
  <si>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</si>
  <si>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</si>
  <si>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</si>
  <si>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</si>
  <si>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</si>
  <si>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</si>
  <si>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</si>
  <si>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</si>
  <si>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</si>
  <si>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</si>
  <si>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</si>
  <si>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</si>
  <si>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</si>
  <si>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</si>
  <si>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</si>
  <si>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</si>
  <si>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</si>
  <si>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</si>
  <si>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</si>
  <si>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</si>
  <si>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</si>
  <si>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</si>
  <si>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</si>
  <si>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</si>
  <si>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</si>
  <si>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</si>
  <si>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</si>
  <si>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</si>
  <si>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</si>
  <si>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</si>
  <si>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</si>
  <si>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</si>
  <si>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</si>
  <si>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</si>
  <si>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</si>
  <si>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</si>
  <si>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</si>
  <si>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</si>
  <si>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</si>
  <si>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</si>
  <si>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</si>
  <si>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</si>
  <si>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</si>
  <si>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</si>
  <si>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</si>
  <si>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</si>
  <si>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</si>
  <si>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</si>
  <si>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</si>
  <si>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</si>
  <si>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</si>
  <si>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</si>
  <si>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</si>
  <si>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</si>
  <si>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</si>
  <si>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</si>
  <si>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</si>
  <si>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</si>
  <si>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</si>
  <si>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</si>
  <si>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</si>
  <si>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</si>
  <si>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</si>
  <si>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</si>
  <si>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</si>
  <si>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</si>
  <si>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</si>
  <si>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</si>
  <si>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</si>
  <si>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</si>
  <si>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</si>
  <si>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</si>
  <si>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</si>
  <si>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</si>
  <si>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</si>
  <si>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</si>
  <si>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</si>
  <si>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</si>
  <si>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</si>
  <si>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</si>
  <si>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</si>
  <si>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</si>
  <si>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</si>
  <si>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</si>
  <si>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</si>
  <si>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</si>
  <si>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</si>
  <si>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</si>
  <si>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</si>
  <si>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</si>
  <si>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</si>
  <si>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</si>
  <si>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</si>
  <si>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</si>
  <si>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</si>
  <si>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</si>
  <si>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</si>
  <si>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</si>
  <si>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</si>
  <si>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</si>
  <si>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</si>
  <si>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</si>
  <si>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</si>
  <si>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</si>
  <si>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</si>
  <si>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</si>
  <si>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</si>
  <si>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</si>
  <si>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</si>
  <si>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</si>
  <si>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</si>
  <si>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</si>
  <si>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</si>
  <si>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</si>
  <si>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</si>
  <si>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</si>
  <si>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</si>
  <si>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</si>
  <si>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</si>
  <si>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</si>
  <si>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</si>
  <si>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</si>
  <si>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</si>
  <si>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</si>
  <si>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</si>
  <si>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</si>
  <si>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</si>
  <si>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</si>
  <si>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</si>
  <si>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</si>
  <si>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</si>
  <si>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</si>
  <si>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</si>
  <si>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</si>
  <si>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</si>
  <si>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</si>
  <si>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</si>
  <si>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</si>
  <si>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</si>
  <si>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</si>
  <si>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</si>
  <si>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</si>
  <si>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</si>
  <si>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</si>
  <si>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</si>
  <si>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</si>
  <si>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</si>
  <si>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</si>
  <si>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</si>
  <si>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</si>
  <si>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</si>
  <si>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</si>
  <si>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</si>
  <si>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</si>
  <si>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</si>
  <si>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</si>
  <si>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</si>
  <si>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</si>
  <si>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</si>
  <si>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</si>
  <si>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</si>
  <si>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</si>
  <si>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</si>
  <si>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</si>
  <si>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</si>
  <si>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</si>
  <si>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</si>
  <si>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</si>
  <si>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</si>
  <si>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</si>
  <si>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</si>
  <si>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</si>
  <si>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</si>
  <si>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</si>
  <si>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</si>
  <si>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</si>
  <si>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</si>
  <si>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</si>
  <si>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</si>
  <si>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</si>
  <si>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</si>
  <si>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</si>
  <si>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</si>
  <si>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</si>
  <si>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</si>
  <si>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</si>
  <si>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</si>
  <si>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</si>
  <si>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</si>
  <si>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</si>
  <si>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</si>
  <si>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</si>
  <si>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</si>
  <si>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</si>
  <si>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</si>
  <si>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</si>
  <si>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</si>
  <si>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</si>
  <si>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</si>
  <si>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</si>
  <si>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</si>
  <si>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</si>
  <si>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</si>
  <si>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</si>
  <si>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</si>
  <si>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</si>
  <si>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</si>
  <si>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</si>
  <si>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</si>
  <si>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</si>
  <si>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</si>
  <si>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</si>
  <si>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</si>
  <si>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</si>
  <si>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</si>
  <si>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</si>
  <si>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</si>
  <si>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</si>
  <si>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</si>
  <si>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</si>
  <si>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</si>
  <si>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</si>
  <si>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</si>
  <si>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</si>
  <si>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</si>
  <si>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</si>
  <si>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</si>
  <si>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</si>
  <si>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</si>
  <si>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</si>
  <si>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</si>
  <si>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</si>
  <si>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</si>
  <si>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</si>
  <si>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</si>
  <si>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</si>
  <si>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</si>
  <si>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</si>
  <si>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</si>
  <si>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</si>
  <si>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</si>
  <si>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</si>
  <si>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</si>
  <si>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</si>
  <si>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</si>
  <si>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</si>
  <si>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</si>
  <si>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</si>
  <si>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</si>
  <si>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</si>
  <si>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</si>
  <si>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</si>
  <si>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</si>
  <si>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</si>
  <si>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</si>
  <si>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</si>
  <si>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</si>
  <si>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</si>
  <si>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</si>
  <si>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</si>
  <si>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</si>
  <si>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</si>
  <si>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</si>
  <si>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</si>
  <si>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</si>
  <si>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</si>
  <si>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</si>
  <si>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</si>
  <si>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</si>
  <si>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</si>
  <si>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</si>
  <si>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</si>
  <si>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</si>
  <si>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</si>
  <si>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</si>
  <si>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</si>
  <si>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</si>
  <si>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</si>
  <si>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</si>
  <si>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</si>
  <si>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</si>
  <si>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</si>
  <si>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</si>
  <si>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</si>
  <si>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</si>
  <si>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</si>
  <si>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</si>
  <si>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</si>
  <si>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</si>
  <si>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</si>
  <si>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</si>
  <si>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</si>
  <si>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</si>
  <si>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</si>
  <si>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</si>
  <si>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</si>
  <si>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</si>
  <si>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</si>
  <si>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</si>
  <si>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</si>
  <si>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</si>
  <si>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</si>
  <si>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</si>
  <si>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</si>
  <si>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</si>
  <si>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</si>
  <si>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</si>
  <si>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</si>
  <si>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</si>
  <si>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</si>
  <si>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</si>
  <si>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</si>
  <si>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</si>
  <si>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</si>
  <si>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</si>
  <si>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</si>
  <si>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</si>
  <si>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</si>
  <si>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</si>
  <si>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</si>
  <si>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</si>
  <si>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</si>
  <si>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</si>
  <si>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</si>
  <si>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</si>
  <si>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</si>
  <si>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</si>
  <si>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</si>
  <si>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</si>
  <si>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</si>
  <si>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</si>
  <si>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</si>
  <si>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</si>
  <si>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</si>
  <si>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</si>
  <si>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</si>
  <si>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</si>
  <si>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</si>
  <si>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</si>
  <si>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</si>
  <si>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</si>
  <si>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</si>
  <si>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</si>
  <si>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</si>
  <si>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</si>
  <si>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</si>
  <si>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</si>
  <si>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</si>
  <si>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</si>
  <si>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</si>
  <si>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</si>
  <si>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</si>
  <si>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</si>
  <si>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</si>
  <si>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</si>
  <si>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</si>
  <si>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</si>
  <si>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</si>
  <si>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</si>
  <si>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</si>
  <si>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</si>
  <si>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</si>
  <si>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</si>
  <si>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</si>
  <si>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</si>
  <si>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</si>
  <si>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</si>
  <si>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</si>
  <si>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</si>
  <si>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</si>
  <si>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</si>
  <si>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</si>
  <si>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</si>
  <si>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</si>
  <si>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</si>
  <si>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</si>
  <si>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</si>
  <si>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</si>
  <si>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</si>
  <si>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</si>
  <si>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</si>
  <si>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</si>
  <si>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</si>
  <si>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</si>
  <si>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</si>
  <si>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</si>
  <si>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</si>
  <si>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</si>
  <si>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</si>
  <si>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</si>
  <si>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</si>
  <si>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</si>
  <si>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</si>
  <si>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</si>
  <si>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</si>
  <si>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</si>
  <si>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</si>
  <si>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</si>
  <si>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</si>
  <si>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</si>
  <si>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</si>
  <si>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</si>
  <si>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</si>
  <si>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</si>
  <si>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</si>
  <si>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</si>
  <si>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</si>
  <si>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</si>
  <si>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</si>
  <si>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</si>
  <si>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</si>
  <si>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</si>
  <si>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</si>
  <si>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</si>
  <si>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</si>
  <si>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</si>
  <si>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</si>
  <si>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</si>
  <si>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</si>
  <si>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</si>
  <si>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</si>
  <si>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</si>
  <si>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</si>
  <si>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</si>
  <si>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</si>
  <si>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</si>
  <si>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</si>
  <si>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</si>
  <si>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</si>
  <si>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</si>
  <si>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</si>
  <si>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</si>
  <si>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</si>
  <si>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</si>
  <si>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</si>
  <si>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</si>
  <si>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</si>
  <si>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</si>
  <si>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</si>
  <si>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</si>
  <si>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</si>
  <si>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</si>
  <si>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</si>
  <si>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</si>
  <si>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</si>
  <si>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</si>
  <si>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</si>
  <si>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</si>
  <si>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</si>
  <si>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</si>
  <si>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</si>
  <si>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</si>
  <si>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</si>
  <si>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</si>
  <si>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</si>
  <si>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</si>
  <si>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</si>
  <si>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</si>
  <si>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</si>
  <si>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</si>
  <si>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</si>
  <si>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</si>
  <si>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</si>
  <si>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</si>
  <si>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</si>
  <si>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</si>
  <si>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</si>
  <si>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</si>
  <si>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</si>
  <si>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</si>
  <si>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</si>
  <si>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</si>
  <si>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</si>
  <si>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</si>
  <si>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</si>
  <si>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</si>
  <si>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</si>
  <si>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</si>
  <si>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</si>
  <si>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</si>
  <si>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</si>
  <si>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</si>
  <si>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</si>
  <si>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</si>
  <si>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</si>
  <si>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</si>
  <si>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</si>
  <si>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</si>
  <si>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</si>
  <si>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</si>
  <si>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</si>
  <si>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</si>
  <si>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</si>
  <si>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</si>
  <si>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</si>
  <si>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</si>
  <si>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</si>
  <si>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</si>
  <si>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</si>
  <si>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</si>
  <si>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</si>
  <si>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</si>
  <si>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</si>
  <si>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</si>
  <si>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</si>
  <si>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</si>
  <si>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</si>
  <si>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</si>
  <si>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</si>
  <si>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</si>
  <si>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</si>
  <si>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</si>
  <si>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</si>
  <si>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</si>
  <si>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</si>
  <si>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</si>
  <si>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</si>
  <si>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</si>
  <si>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</si>
  <si>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</si>
  <si>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</si>
  <si>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</si>
  <si>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</si>
  <si>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</si>
  <si>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</si>
  <si>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</si>
  <si>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</si>
  <si>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</si>
  <si>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</si>
  <si>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</si>
  <si>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</si>
  <si>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</si>
  <si>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</si>
  <si>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</si>
  <si>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</si>
  <si>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</si>
  <si>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</si>
  <si>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</si>
  <si>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</si>
  <si>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</si>
  <si>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</si>
  <si>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</si>
  <si>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</si>
  <si>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</si>
  <si>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</si>
  <si>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</si>
  <si>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</si>
  <si>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</si>
  <si>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</si>
  <si>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</si>
  <si>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</si>
  <si>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</si>
  <si>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</si>
  <si>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</si>
  <si>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</si>
  <si>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</si>
  <si>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</si>
  <si>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</si>
  <si>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</si>
  <si>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</si>
  <si>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</si>
  <si>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</si>
  <si>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</si>
  <si>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</si>
  <si>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</si>
  <si>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</si>
  <si>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</si>
  <si>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</si>
  <si>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</si>
  <si>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</si>
  <si>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</si>
  <si>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</si>
  <si>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</si>
  <si>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</si>
  <si>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</si>
  <si>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</si>
  <si>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</si>
  <si>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</si>
  <si>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</si>
  <si>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</si>
  <si>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</si>
  <si>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</si>
  <si>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</si>
  <si>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</si>
  <si>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</si>
  <si>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</si>
  <si>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</si>
  <si>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</si>
  <si>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</si>
  <si>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</si>
  <si>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</si>
  <si>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</si>
  <si>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</si>
  <si>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</si>
  <si>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</si>
  <si>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</si>
  <si>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</si>
  <si>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</si>
  <si>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</si>
  <si>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</si>
  <si>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</si>
  <si>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</si>
  <si>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</si>
  <si>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</si>
  <si>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</si>
  <si>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</si>
  <si>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</si>
  <si>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</si>
  <si>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</si>
  <si>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</si>
  <si>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</si>
  <si>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</si>
  <si>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</si>
  <si>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</si>
  <si>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</si>
  <si>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</si>
  <si>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</si>
  <si>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</si>
  <si>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</si>
  <si>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</si>
  <si>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</si>
  <si>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</si>
  <si>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</si>
  <si>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</si>
  <si>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</si>
  <si>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</si>
  <si>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</si>
  <si>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</si>
  <si>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</si>
  <si>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</si>
  <si>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</si>
  <si>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</si>
  <si>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</si>
  <si>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</si>
  <si>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</si>
  <si>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</si>
  <si>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</si>
  <si>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</si>
  <si>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</si>
  <si>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</si>
  <si>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</si>
  <si>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</si>
  <si>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</si>
  <si>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</si>
  <si>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</si>
  <si>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</si>
  <si>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</si>
  <si>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</si>
  <si>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</si>
  <si>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</si>
  <si>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</si>
  <si>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</si>
  <si>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</si>
  <si>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</si>
  <si>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</si>
  <si>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</si>
  <si>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</si>
  <si>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</si>
  <si>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</si>
  <si>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</si>
  <si>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</si>
  <si>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</si>
  <si>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</si>
  <si>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</si>
  <si>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</si>
  <si>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</si>
  <si>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</si>
  <si>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</si>
  <si>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</si>
  <si>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</si>
  <si>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</si>
  <si>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</si>
  <si>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</si>
  <si>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</si>
  <si>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</si>
  <si>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</si>
  <si>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</si>
  <si>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</si>
  <si>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</si>
  <si>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</si>
  <si>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</si>
  <si>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</si>
  <si>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</si>
  <si>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</si>
  <si>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</si>
  <si>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</si>
  <si>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</si>
  <si>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</si>
  <si>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</si>
  <si>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</si>
  <si>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</si>
  <si>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</si>
  <si>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</si>
  <si>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</si>
  <si>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</si>
  <si>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</si>
  <si>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</si>
  <si>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</si>
  <si>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</si>
  <si>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</si>
  <si>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</si>
  <si>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</si>
  <si>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</si>
  <si>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</si>
  <si>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</si>
  <si>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</si>
  <si>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</si>
  <si>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</si>
  <si>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</si>
  <si>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</si>
  <si>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</si>
  <si>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</si>
  <si>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</si>
  <si>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</si>
  <si>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</si>
  <si>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</si>
  <si>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</si>
  <si>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</si>
  <si>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</si>
  <si>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</si>
  <si>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</si>
  <si>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</si>
  <si>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</si>
  <si>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</si>
  <si>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</si>
  <si>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</si>
  <si>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</si>
  <si>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</si>
  <si>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</si>
  <si>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</si>
  <si>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</si>
  <si>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</si>
  <si>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</si>
  <si>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</si>
  <si>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</si>
  <si>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</si>
  <si>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</si>
  <si>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</si>
  <si>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</si>
  <si>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</si>
  <si>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</si>
  <si>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</si>
  <si>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</si>
  <si>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</si>
  <si>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</si>
  <si>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</si>
  <si>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</si>
  <si>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</si>
  <si>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</si>
  <si>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</si>
  <si>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</si>
  <si>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</si>
  <si>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</si>
  <si>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</si>
  <si>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</si>
  <si>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</si>
  <si>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</si>
  <si>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</si>
  <si>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</si>
  <si>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</si>
  <si>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</si>
  <si>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</si>
  <si>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</si>
  <si>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</si>
  <si>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</si>
  <si>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</si>
  <si>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</si>
  <si>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</si>
  <si>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</si>
  <si>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</si>
  <si>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</si>
  <si>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</si>
  <si>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</si>
  <si>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</si>
  <si>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</si>
  <si>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</si>
  <si>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</si>
  <si>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</si>
  <si>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</si>
  <si>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</si>
  <si>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</si>
  <si>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</si>
  <si>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</si>
  <si>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</si>
  <si>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</si>
  <si>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</si>
  <si>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</si>
  <si>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</si>
  <si>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</si>
  <si>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</si>
  <si>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</si>
  <si>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</si>
  <si>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</si>
  <si>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</si>
  <si>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</si>
  <si>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</si>
  <si>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</si>
  <si>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</si>
  <si>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</si>
  <si>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</si>
  <si>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</si>
  <si>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</si>
  <si>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</si>
  <si>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</si>
  <si>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</si>
  <si>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</si>
  <si>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</si>
  <si>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</si>
  <si>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</si>
  <si>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</si>
  <si>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</si>
  <si>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</si>
  <si>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</si>
  <si>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</si>
  <si>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</si>
  <si>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</si>
  <si>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</si>
  <si>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</si>
  <si>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</si>
  <si>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</si>
  <si>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</si>
  <si>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</si>
  <si>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</si>
  <si>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</si>
  <si>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</si>
  <si>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</si>
  <si>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</si>
  <si>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</si>
  <si>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</si>
  <si>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</si>
  <si>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</si>
  <si>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</si>
  <si>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</si>
  <si>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</si>
  <si>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</si>
  <si>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</si>
  <si>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</si>
  <si>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</si>
  <si>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</si>
  <si>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</si>
  <si>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</si>
  <si>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</si>
  <si>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</si>
  <si>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</si>
  <si>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</si>
  <si>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</si>
  <si>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</si>
  <si>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</si>
  <si>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</si>
  <si>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</si>
  <si>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</si>
  <si>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</si>
  <si>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</si>
  <si>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</si>
  <si>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</si>
  <si>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</si>
  <si>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</si>
  <si>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</si>
  <si>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</si>
  <si>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</si>
  <si>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</si>
  <si>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</si>
  <si>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</si>
  <si>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</si>
  <si>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</si>
  <si>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</si>
  <si>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</si>
  <si>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</si>
  <si>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</si>
  <si>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</si>
  <si>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</si>
  <si>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</si>
  <si>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</si>
  <si>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</si>
  <si>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</si>
  <si>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</si>
  <si>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</si>
  <si>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</si>
  <si>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</si>
  <si>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</si>
  <si>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</si>
  <si>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</si>
  <si>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</si>
  <si>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</si>
  <si>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</si>
  <si>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</si>
  <si>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</si>
  <si>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</si>
  <si>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</si>
  <si>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</si>
  <si>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</si>
  <si>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</si>
  <si>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</si>
  <si>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</si>
  <si>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</si>
  <si>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</si>
  <si>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</si>
  <si>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</si>
  <si>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</si>
  <si>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</si>
  <si>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</si>
  <si>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</si>
  <si>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</si>
  <si>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</si>
  <si>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</si>
  <si>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</si>
  <si>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</si>
  <si>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</si>
  <si>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</si>
  <si>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</si>
  <si>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</si>
  <si>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</si>
  <si>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</si>
  <si>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</si>
  <si>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</si>
  <si>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</si>
  <si>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</si>
  <si>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</si>
  <si>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</si>
  <si>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</si>
  <si>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</si>
  <si>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</si>
  <si>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</si>
  <si>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</si>
  <si>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</si>
  <si>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</si>
  <si>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</si>
  <si>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</si>
  <si>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</si>
  <si>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</si>
  <si>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</si>
  <si>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</si>
  <si>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</si>
  <si>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</si>
  <si>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</si>
  <si>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</si>
  <si>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</si>
  <si>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</si>
  <si>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</si>
  <si>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</si>
  <si>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</si>
  <si>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</si>
  <si>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</si>
  <si>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</si>
  <si>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</si>
  <si>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</si>
  <si>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</si>
  <si>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</si>
  <si>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</si>
  <si>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</si>
  <si>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</si>
  <si>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</si>
  <si>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</si>
  <si>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</si>
  <si>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</si>
  <si>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</si>
  <si>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</si>
  <si>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</si>
  <si>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</si>
  <si>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</si>
  <si>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</si>
  <si>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</si>
  <si>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</si>
  <si>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</si>
  <si>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</si>
  <si>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</si>
  <si>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</si>
  <si>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</si>
  <si>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</si>
  <si>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</si>
  <si>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</si>
  <si>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</si>
  <si>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</si>
  <si>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</si>
  <si>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</si>
  <si>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</si>
  <si>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</si>
  <si>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</si>
  <si>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</si>
  <si>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</si>
  <si>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</si>
  <si>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</si>
  <si>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</si>
  <si>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</si>
  <si>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</si>
  <si>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</si>
  <si>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</si>
  <si>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</si>
  <si>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</si>
  <si>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</si>
  <si>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</si>
  <si>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</si>
  <si>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</si>
  <si>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</si>
  <si>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</si>
  <si>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</si>
  <si>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</si>
  <si>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</si>
  <si>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</si>
  <si>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</si>
  <si>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</si>
  <si>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</si>
  <si>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</si>
  <si>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</si>
  <si>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</si>
  <si>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</si>
  <si>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</si>
  <si>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</si>
  <si>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</si>
  <si>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</si>
  <si>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</si>
  <si>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</si>
  <si>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</si>
  <si>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</si>
  <si>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</si>
  <si>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</si>
  <si>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</si>
  <si>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</si>
  <si>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</si>
  <si>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</si>
  <si>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</si>
  <si>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</si>
  <si>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</si>
  <si>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</si>
  <si>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</si>
  <si>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</si>
  <si>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</si>
  <si>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</si>
  <si>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</si>
  <si>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</si>
  <si>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</si>
  <si>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</si>
  <si>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</si>
  <si>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</si>
  <si>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</si>
  <si>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</si>
  <si>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</si>
  <si>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</si>
  <si>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</si>
  <si>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</si>
  <si>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</si>
  <si>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</si>
  <si>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</si>
  <si>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</si>
  <si>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</si>
  <si>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</si>
  <si>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</si>
  <si>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</si>
  <si>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</si>
  <si>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</si>
  <si>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</si>
  <si>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</si>
  <si>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</si>
  <si>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</si>
  <si>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</si>
  <si>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</si>
  <si>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</si>
  <si>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</si>
  <si>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</si>
  <si>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</si>
  <si>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</si>
  <si>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</si>
  <si>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</si>
  <si>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</si>
  <si>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</si>
  <si>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</si>
  <si>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</si>
  <si>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</si>
  <si>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</si>
  <si>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</si>
  <si>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</si>
  <si>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</si>
  <si>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</si>
  <si>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</si>
  <si>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</si>
  <si>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</si>
  <si>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</si>
  <si>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</si>
  <si>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</si>
  <si>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</si>
  <si>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</si>
  <si>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</si>
  <si>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</si>
  <si>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</si>
  <si>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</si>
  <si>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</si>
  <si>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</si>
  <si>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</si>
  <si>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</si>
  <si>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</si>
  <si>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</si>
  <si>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</si>
  <si>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</si>
  <si>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</si>
  <si>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</si>
  <si>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</si>
  <si>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</si>
  <si>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</si>
  <si>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</si>
  <si>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</si>
  <si>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</si>
  <si>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</si>
  <si>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</si>
  <si>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</si>
  <si>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</si>
  <si>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</si>
  <si>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</si>
  <si>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</si>
  <si>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</si>
  <si>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</si>
  <si>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</si>
  <si>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</si>
  <si>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</si>
  <si>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</si>
  <si>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</si>
  <si>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</si>
  <si>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</si>
  <si>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</si>
  <si>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</si>
  <si>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</si>
  <si>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</si>
  <si>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</si>
  <si>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</si>
  <si>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</si>
  <si>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</si>
  <si>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</si>
  <si>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</si>
  <si>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</si>
  <si>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</si>
  <si>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</si>
  <si>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</si>
  <si>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</si>
  <si>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</si>
  <si>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</si>
  <si>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</si>
  <si>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</si>
  <si>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</si>
  <si>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</si>
  <si>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</si>
  <si>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</si>
  <si>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</si>
  <si>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</si>
  <si>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</si>
  <si>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</si>
  <si>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</si>
  <si>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</si>
  <si>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</si>
  <si>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</si>
  <si>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</si>
  <si>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</si>
  <si>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</si>
  <si>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</si>
  <si>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</si>
  <si>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</si>
  <si>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</si>
  <si>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</si>
  <si>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</si>
  <si>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</si>
  <si>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</si>
  <si>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</si>
  <si>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</si>
  <si>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</si>
  <si>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</si>
  <si>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</si>
  <si>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</si>
  <si>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</si>
  <si>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</si>
  <si>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</si>
  <si>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</si>
  <si>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</si>
  <si>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</si>
  <si>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</si>
  <si>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</si>
  <si>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</si>
  <si>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</si>
  <si>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</si>
  <si>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</si>
  <si>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</si>
  <si>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</si>
  <si>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</si>
  <si>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</si>
  <si>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</si>
  <si>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</si>
  <si>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</si>
  <si>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</si>
  <si>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</si>
  <si>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</si>
  <si>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</si>
  <si>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</si>
  <si>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</si>
  <si>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</si>
  <si>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</si>
  <si>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</si>
  <si>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</si>
  <si>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</si>
  <si>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</si>
  <si>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</si>
  <si>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</si>
  <si>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</si>
  <si>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</si>
  <si>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</si>
  <si>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</si>
  <si>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</si>
  <si>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</si>
  <si>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</si>
  <si>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</si>
  <si>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</si>
  <si>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</si>
  <si>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</si>
  <si>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</si>
  <si>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</si>
  <si>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</si>
  <si>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</si>
  <si>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</si>
  <si>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</si>
  <si>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</si>
  <si>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</si>
  <si>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</si>
  <si>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</si>
  <si>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</si>
  <si>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</si>
  <si>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</si>
  <si>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</si>
  <si>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</si>
  <si>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</si>
  <si>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</si>
  <si>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</si>
  <si>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</si>
  <si>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</si>
  <si>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</si>
  <si>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</si>
  <si>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</si>
  <si>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</si>
  <si>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</si>
  <si>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</si>
  <si>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</si>
  <si>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</si>
  <si>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</si>
  <si>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</si>
  <si>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</si>
  <si>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</si>
  <si>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</si>
  <si>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</si>
  <si>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</si>
  <si>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</si>
  <si>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</si>
  <si>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</si>
  <si>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</si>
  <si>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</si>
  <si>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</si>
  <si>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</si>
  <si>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</si>
  <si>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</si>
  <si>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</si>
  <si>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</si>
  <si>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</si>
  <si>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</si>
  <si>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</si>
  <si>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</si>
  <si>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</si>
  <si>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</si>
  <si>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</si>
  <si>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</si>
  <si>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</si>
  <si>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</si>
  <si>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</si>
  <si>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</si>
  <si>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</si>
  <si>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</si>
  <si>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</si>
  <si>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</si>
  <si>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</si>
  <si>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</si>
  <si>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</si>
  <si>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</si>
  <si>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</si>
  <si>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</si>
  <si>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</si>
  <si>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</si>
  <si>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</si>
  <si>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</si>
  <si>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</si>
  <si>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</si>
  <si>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</si>
  <si>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</si>
  <si>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</si>
  <si>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</si>
  <si>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</si>
  <si>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</si>
  <si>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</si>
  <si>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</si>
  <si>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</si>
  <si>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</si>
  <si>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</si>
  <si>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</si>
  <si>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</si>
  <si>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</si>
  <si>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</si>
  <si>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</si>
  <si>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</si>
  <si>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</si>
  <si>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</si>
  <si>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</si>
  <si>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</si>
  <si>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</si>
  <si>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</si>
  <si>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</si>
  <si>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</si>
  <si>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</si>
  <si>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</si>
  <si>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</si>
  <si>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</si>
  <si>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</si>
  <si>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</si>
  <si>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</si>
  <si>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</si>
  <si>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</si>
  <si>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</si>
  <si>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</si>
  <si>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</si>
  <si>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</si>
  <si>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</si>
  <si>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</si>
  <si>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</si>
  <si>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</si>
  <si>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</si>
  <si>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</si>
  <si>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</si>
  <si>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</si>
  <si>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</si>
  <si>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</si>
  <si>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</si>
  <si>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</si>
  <si>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</si>
  <si>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</si>
  <si>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</si>
  <si>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</si>
  <si>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</si>
  <si>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</si>
  <si>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</si>
  <si>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</si>
  <si>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</si>
  <si>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</si>
  <si>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</si>
  <si>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</si>
  <si>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</si>
  <si>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</si>
  <si>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</si>
  <si>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</si>
  <si>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</si>
  <si>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</si>
  <si>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</si>
  <si>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</si>
  <si>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</si>
  <si>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</si>
  <si>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</si>
  <si>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</si>
  <si>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</si>
  <si>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</si>
  <si>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</si>
  <si>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</si>
  <si>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</si>
  <si>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</si>
  <si>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</si>
  <si>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</si>
  <si>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</si>
  <si>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</si>
  <si>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</si>
  <si>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</si>
  <si>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</si>
  <si>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</si>
  <si>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</si>
  <si>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</si>
  <si>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</si>
  <si>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</si>
  <si>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</si>
  <si>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</si>
  <si>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</si>
  <si>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</si>
  <si>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</si>
  <si>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</si>
  <si>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</si>
  <si>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</si>
  <si>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</si>
  <si>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</si>
  <si>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</si>
  <si>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</si>
  <si>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</si>
  <si>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</si>
  <si>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</si>
  <si>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</si>
  <si>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</si>
  <si>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</si>
  <si>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</si>
  <si>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</si>
  <si>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</si>
  <si>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</si>
  <si>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</si>
  <si>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</si>
  <si>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</si>
  <si>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</si>
  <si>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</si>
  <si>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</si>
  <si>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</si>
  <si>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</si>
  <si>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</si>
  <si>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</si>
  <si>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</si>
  <si>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</si>
  <si>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</si>
  <si>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</si>
  <si>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</si>
  <si>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</si>
  <si>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</si>
  <si>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</si>
  <si>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</si>
  <si>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</si>
  <si>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</si>
  <si>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</si>
  <si>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</si>
  <si>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</si>
  <si>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</si>
  <si>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</si>
  <si>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</si>
  <si>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</si>
  <si>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</si>
  <si>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</si>
  <si>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</si>
  <si>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</si>
  <si>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</si>
  <si>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</si>
  <si>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</si>
  <si>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</si>
  <si>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</si>
  <si>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</si>
  <si>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</si>
  <si>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</si>
  <si>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</si>
  <si>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</si>
  <si>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</si>
  <si>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</si>
  <si>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</si>
  <si>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</si>
  <si>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</si>
  <si>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</si>
  <si>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</si>
  <si>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</si>
  <si>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</si>
  <si>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</si>
  <si>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</si>
  <si>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</si>
  <si>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</si>
  <si>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</si>
  <si>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</si>
  <si>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</si>
  <si>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</si>
  <si>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</si>
  <si>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</si>
  <si>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</si>
  <si>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</si>
  <si>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</si>
  <si>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</si>
  <si>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</si>
  <si>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</si>
  <si>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</si>
  <si>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</si>
  <si>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</si>
  <si>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</si>
  <si>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</si>
  <si>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</si>
  <si>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</si>
  <si>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</si>
  <si>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</si>
  <si>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</si>
  <si>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</si>
  <si>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</si>
  <si>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</si>
  <si>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</si>
  <si>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</si>
  <si>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</si>
  <si>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</si>
  <si>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</si>
  <si>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</si>
  <si>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</si>
  <si>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</si>
  <si>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</si>
  <si>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</si>
  <si>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</si>
  <si>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</si>
  <si>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</si>
  <si>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</si>
  <si>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</si>
  <si>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</si>
  <si>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</si>
  <si>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</si>
  <si>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</si>
  <si>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</si>
  <si>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</si>
  <si>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</si>
  <si>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</si>
  <si>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</si>
  <si>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</si>
  <si>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</si>
  <si>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</si>
  <si>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</si>
  <si>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</si>
  <si>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</si>
  <si>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</si>
  <si>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</si>
  <si>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</si>
  <si>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</si>
  <si>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</si>
  <si>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</si>
  <si>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</si>
  <si>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</si>
  <si>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</si>
  <si>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</si>
  <si>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</si>
  <si>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</si>
  <si>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</si>
  <si>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</si>
  <si>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</si>
  <si>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</si>
  <si>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</si>
  <si>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</si>
  <si>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</si>
  <si>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</si>
  <si>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</si>
  <si>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</si>
  <si>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</si>
  <si>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</si>
  <si>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</si>
  <si>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</si>
  <si>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</si>
  <si>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</si>
  <si>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</si>
  <si>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</si>
  <si>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</si>
  <si>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</si>
  <si>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</si>
  <si>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</si>
  <si>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</si>
  <si>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</si>
  <si>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</si>
  <si>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</si>
  <si>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</si>
  <si>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</si>
  <si>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</si>
  <si>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</si>
  <si>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</si>
  <si>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</si>
  <si>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</si>
  <si>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</si>
  <si>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</si>
  <si>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</si>
  <si>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</si>
  <si>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</si>
  <si>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</si>
  <si>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</si>
  <si>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</si>
  <si>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</si>
  <si>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</si>
  <si>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</si>
  <si>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</si>
  <si>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</si>
  <si>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</si>
  <si>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</si>
  <si>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</si>
  <si>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</si>
  <si>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</si>
  <si>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</si>
  <si>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</si>
  <si>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</si>
  <si>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</si>
  <si>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</si>
  <si>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</si>
  <si>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</si>
  <si>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</si>
  <si>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</si>
  <si>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</si>
  <si>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</si>
  <si>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</si>
  <si>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</si>
  <si>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</si>
  <si>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</si>
  <si>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</si>
  <si>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</si>
  <si>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</si>
  <si>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</si>
  <si>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</si>
  <si>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</si>
  <si>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</si>
  <si>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</si>
  <si>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</si>
  <si>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</si>
  <si>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</si>
  <si>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</si>
  <si>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</si>
  <si>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</si>
  <si>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</si>
  <si>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</si>
  <si>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</si>
  <si>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</si>
  <si>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</si>
  <si>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</si>
  <si>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</si>
  <si>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</si>
  <si>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</si>
  <si>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</si>
  <si>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</si>
  <si>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</si>
  <si>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</si>
  <si>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</si>
  <si>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</si>
  <si>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</si>
  <si>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</si>
  <si>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</si>
  <si>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</si>
  <si>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</si>
  <si>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</si>
  <si>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</si>
  <si>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</si>
  <si>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</si>
  <si>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</si>
  <si>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</si>
  <si>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</si>
  <si>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</si>
  <si>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</si>
  <si>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</si>
  <si>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</si>
  <si>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</si>
  <si>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</si>
  <si>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</si>
  <si>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</si>
  <si>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</si>
  <si>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</si>
  <si>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</si>
  <si>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</si>
  <si>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</si>
  <si>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</si>
  <si>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</si>
  <si>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</si>
  <si>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</si>
  <si>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</si>
  <si>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</si>
  <si>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</si>
  <si>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</si>
  <si>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</si>
  <si>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</si>
  <si>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</si>
  <si>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</si>
  <si>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</si>
  <si>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</si>
  <si>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</si>
  <si>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</si>
  <si>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</si>
  <si>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</si>
  <si>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</si>
  <si>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</si>
  <si>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</si>
  <si>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</si>
  <si>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</si>
  <si>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</si>
  <si>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</si>
  <si>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</si>
  <si>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</si>
  <si>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</si>
  <si>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</si>
  <si>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</si>
  <si>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</si>
  <si>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</si>
  <si>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</si>
  <si>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</si>
  <si>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</si>
  <si>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</si>
  <si>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</si>
  <si>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</si>
  <si>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</si>
  <si>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</si>
  <si>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</si>
  <si>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</si>
  <si>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</si>
  <si>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</si>
  <si>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</si>
  <si>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</si>
  <si>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</si>
  <si>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</si>
  <si>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</si>
  <si>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</si>
  <si>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</si>
  <si>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</si>
  <si>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</si>
  <si>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</si>
  <si>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</si>
  <si>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</si>
  <si>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</si>
  <si>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</si>
  <si>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</si>
  <si>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</si>
  <si>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</si>
  <si>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</si>
  <si>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</si>
  <si>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</si>
  <si>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</si>
  <si>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</si>
  <si>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</si>
  <si>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</si>
  <si>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</si>
  <si>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</si>
  <si>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</si>
  <si>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</si>
  <si>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</si>
  <si>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</si>
  <si>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</si>
  <si>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</si>
  <si>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</si>
  <si>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</si>
  <si>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</si>
  <si>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</si>
  <si>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</si>
  <si>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</si>
  <si>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</si>
  <si>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</si>
  <si>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</si>
  <si>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</si>
  <si>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</si>
  <si>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</si>
  <si>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</si>
  <si>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</si>
  <si>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</si>
  <si>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</si>
  <si>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</si>
  <si>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</si>
  <si>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</si>
  <si>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</si>
  <si>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</si>
  <si>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</si>
  <si>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</si>
  <si>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</si>
  <si>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</si>
  <si>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</si>
  <si>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</si>
  <si>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</si>
  <si>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</si>
  <si>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</si>
  <si>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</si>
  <si>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</si>
  <si>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</si>
  <si>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</si>
  <si>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</si>
  <si>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</si>
  <si>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</si>
  <si>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</si>
  <si>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</si>
  <si>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</si>
  <si>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</si>
  <si>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</si>
  <si>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</si>
  <si>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</si>
  <si>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</si>
  <si>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</si>
  <si>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</si>
  <si>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</si>
  <si>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</si>
  <si>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</si>
  <si>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</si>
  <si>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</si>
  <si>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</si>
  <si>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</si>
  <si>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</si>
  <si>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</si>
  <si>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</si>
  <si>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</si>
  <si>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</si>
  <si>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</si>
  <si>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</si>
  <si>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</si>
  <si>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</si>
  <si>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</si>
  <si>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</si>
  <si>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</si>
  <si>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</si>
  <si>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</si>
  <si>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</si>
  <si>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</si>
  <si>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</si>
  <si>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</si>
  <si>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</si>
  <si>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</si>
  <si>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</si>
  <si>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</si>
  <si>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</si>
  <si>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</si>
  <si>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</si>
  <si>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</si>
  <si>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</si>
  <si>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</si>
  <si>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</si>
  <si>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</si>
  <si>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</si>
  <si>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</si>
  <si>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</si>
  <si>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</si>
  <si>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</si>
  <si>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</si>
  <si>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</si>
  <si>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</si>
  <si>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</si>
  <si>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</si>
  <si>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</si>
  <si>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</si>
  <si>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</si>
  <si>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</si>
  <si>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</si>
  <si>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</si>
  <si>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</si>
  <si>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</si>
  <si>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</si>
  <si>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</si>
  <si>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</si>
  <si>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</si>
  <si>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</si>
  <si>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</si>
  <si>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</si>
  <si>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</si>
  <si>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</si>
  <si>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</si>
  <si>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</si>
  <si>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</si>
  <si>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</si>
  <si>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</si>
  <si>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</si>
  <si>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</si>
  <si>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</si>
  <si>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</si>
  <si>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</si>
  <si>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</si>
  <si>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</si>
  <si>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</si>
  <si>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</si>
  <si>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</si>
  <si>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</si>
  <si>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</si>
  <si>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</si>
  <si>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</si>
  <si>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</si>
  <si>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</si>
  <si>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</si>
  <si>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</si>
  <si>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</si>
  <si>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</si>
  <si>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</si>
  <si>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</si>
  <si>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</si>
  <si>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</si>
  <si>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</si>
  <si>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</si>
  <si>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</si>
  <si>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</si>
  <si>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</si>
  <si>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</si>
  <si>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</si>
  <si>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</si>
  <si>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</si>
  <si>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</si>
  <si>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</si>
  <si>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</si>
  <si>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</si>
  <si>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</si>
  <si>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</si>
  <si>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</si>
  <si>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</si>
  <si>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</si>
  <si>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</si>
  <si>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</si>
  <si>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</si>
  <si>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</si>
  <si>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</si>
  <si>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</si>
  <si>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</si>
  <si>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</si>
  <si>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</si>
  <si>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</si>
  <si>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</si>
  <si>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</si>
  <si>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</si>
  <si>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</si>
  <si>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</si>
  <si>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</si>
  <si>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</si>
  <si>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</si>
  <si>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</si>
  <si>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</si>
  <si>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</si>
  <si>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</si>
  <si>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</si>
  <si>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</si>
  <si>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</si>
  <si>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</si>
  <si>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</si>
  <si>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</si>
  <si>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</si>
  <si>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</si>
  <si>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</si>
  <si>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</si>
  <si>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</si>
  <si>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</si>
  <si>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</si>
  <si>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</si>
  <si>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</si>
  <si>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</si>
  <si>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</si>
  <si>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</si>
  <si>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</si>
  <si>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</si>
  <si>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</si>
  <si>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</si>
  <si>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</si>
  <si>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</si>
  <si>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</si>
  <si>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</si>
  <si>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</si>
  <si>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</si>
  <si>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</si>
  <si>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</si>
  <si>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</si>
  <si>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</si>
  <si>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</si>
  <si>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</si>
  <si>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</si>
  <si>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</si>
  <si>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</si>
  <si>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</si>
  <si>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</si>
  <si>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</si>
  <si>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</si>
  <si>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</si>
  <si>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</si>
  <si>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</si>
  <si>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</si>
  <si>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</si>
  <si>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</si>
  <si>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</si>
  <si>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</si>
  <si>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</si>
  <si>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</si>
  <si>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</si>
  <si>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</si>
  <si>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</si>
  <si>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</si>
  <si>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</si>
  <si>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</si>
  <si>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</si>
  <si>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</si>
  <si>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</si>
  <si>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</si>
  <si>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</si>
  <si>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</si>
  <si>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</si>
  <si>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</si>
  <si>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</si>
  <si>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</si>
  <si>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</si>
  <si>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</si>
  <si>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</si>
  <si>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</si>
  <si>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</si>
  <si>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</si>
  <si>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</si>
  <si>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</si>
  <si>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</si>
  <si>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</si>
  <si>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</si>
  <si>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</si>
  <si>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</si>
  <si>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</si>
  <si>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</si>
  <si>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</si>
  <si>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</si>
  <si>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</si>
  <si>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</si>
  <si>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</si>
  <si>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</si>
  <si>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</si>
  <si>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</si>
  <si>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</si>
  <si>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</si>
  <si>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</si>
  <si>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</si>
  <si>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</si>
  <si>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</si>
  <si>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</si>
  <si>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</si>
  <si>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</si>
  <si>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</si>
  <si>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</si>
  <si>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</si>
  <si>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</si>
  <si>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</si>
  <si>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</si>
  <si>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</si>
  <si>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</si>
  <si>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</si>
  <si>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</si>
  <si>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</si>
  <si>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</si>
  <si>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</si>
  <si>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</si>
  <si>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</si>
  <si>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</si>
  <si>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</si>
  <si>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</si>
  <si>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</si>
  <si>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</si>
  <si>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</si>
  <si>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</si>
  <si>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</si>
  <si>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</si>
  <si>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</si>
  <si>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</si>
  <si>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</si>
  <si>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</si>
  <si>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</si>
  <si>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</si>
  <si>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</si>
  <si>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</si>
  <si>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</si>
  <si>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</si>
  <si>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</si>
  <si>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</si>
  <si>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</si>
  <si>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</si>
  <si>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</si>
  <si>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</si>
  <si>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</si>
  <si>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</si>
  <si>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</si>
  <si>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</si>
  <si>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</si>
  <si>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</si>
  <si>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</si>
  <si>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</si>
  <si>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</si>
  <si>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</si>
  <si>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</si>
  <si>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</si>
  <si>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</si>
  <si>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</si>
  <si>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</si>
  <si>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</si>
  <si>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</si>
  <si>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</si>
  <si>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</si>
  <si>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</si>
  <si>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</si>
  <si>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</si>
  <si>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</si>
  <si>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</si>
  <si>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</si>
  <si>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</si>
  <si>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</si>
  <si>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</si>
  <si>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</si>
  <si>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</si>
  <si>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</si>
  <si>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</si>
  <si>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</si>
  <si>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</si>
  <si>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</si>
  <si>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</si>
  <si>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</si>
  <si>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</si>
  <si>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</si>
  <si>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</si>
  <si>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</si>
  <si>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</si>
  <si>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</si>
  <si>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</si>
  <si>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</si>
  <si>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</si>
  <si>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</si>
  <si>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</si>
  <si>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</si>
  <si>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</si>
  <si>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</si>
  <si>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</si>
  <si>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</si>
  <si>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</si>
  <si>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</si>
  <si>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</si>
  <si>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</si>
  <si>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</si>
  <si>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</si>
  <si>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</si>
  <si>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</si>
  <si>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</si>
  <si>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</si>
  <si>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</si>
  <si>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</si>
  <si>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</si>
  <si>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</si>
  <si>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</si>
  <si>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</si>
  <si>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</si>
  <si>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</si>
  <si>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</si>
  <si>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</si>
  <si>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</si>
  <si>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</si>
  <si>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</si>
  <si>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</si>
  <si>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</si>
  <si>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</si>
  <si>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</si>
  <si>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</si>
  <si>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</si>
  <si>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</si>
  <si>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</si>
  <si>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</si>
  <si>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</si>
  <si>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</si>
  <si>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</si>
  <si>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</si>
  <si>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</si>
  <si>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</si>
  <si>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</si>
  <si>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</si>
  <si>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</si>
  <si>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</si>
  <si>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</si>
  <si>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</si>
  <si>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</si>
  <si>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</si>
  <si>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</si>
  <si>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</si>
  <si>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</si>
  <si>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</si>
  <si>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</si>
  <si>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</si>
  <si>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</si>
  <si>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</si>
  <si>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</si>
  <si>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</si>
  <si>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</si>
  <si>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</si>
  <si>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</si>
  <si>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</si>
  <si>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</si>
  <si>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</si>
  <si>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</si>
  <si>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</si>
  <si>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</si>
  <si>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</si>
  <si>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</si>
  <si>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</si>
  <si>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</si>
  <si>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</si>
  <si>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</si>
  <si>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</si>
  <si>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</si>
  <si>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</si>
  <si>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</si>
  <si>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</si>
  <si>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</si>
  <si>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</si>
  <si>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</si>
  <si>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</si>
  <si>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</si>
  <si>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</si>
  <si>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</si>
  <si>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</si>
  <si>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</si>
  <si>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</si>
  <si>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</si>
  <si>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</si>
  <si>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</si>
  <si>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</si>
  <si>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</si>
  <si>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</si>
  <si>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</si>
  <si>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</si>
  <si>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</si>
  <si>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</si>
  <si>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</si>
  <si>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</si>
  <si>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</si>
  <si>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</si>
  <si>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</si>
  <si>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</si>
  <si>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</si>
  <si>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</si>
  <si>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</si>
  <si>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</si>
  <si>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</si>
  <si>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</si>
  <si>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</si>
  <si>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</si>
  <si>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</si>
  <si>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</si>
  <si>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</si>
  <si>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</si>
  <si>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</si>
  <si>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</si>
  <si>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</si>
  <si>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</si>
  <si>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</si>
  <si>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</si>
  <si>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</si>
  <si>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</si>
  <si>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</si>
  <si>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</si>
  <si>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</si>
  <si>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</si>
  <si>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</si>
  <si>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</si>
  <si>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</si>
  <si>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</si>
  <si>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</si>
  <si>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</si>
  <si>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</si>
  <si>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</si>
  <si>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</si>
  <si>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</si>
  <si>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</si>
  <si>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</si>
  <si>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</si>
  <si>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</si>
  <si>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</si>
  <si>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</si>
  <si>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</si>
  <si>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</si>
  <si>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</si>
  <si>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</si>
  <si>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</si>
  <si>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</si>
  <si>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</si>
  <si>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</si>
  <si>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</si>
  <si>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</si>
  <si>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</si>
  <si>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</si>
  <si>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</si>
  <si>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</si>
  <si>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</si>
  <si>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</si>
  <si>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</si>
  <si>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</si>
  <si>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</si>
  <si>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</si>
  <si>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</si>
  <si>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</si>
  <si>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</si>
  <si>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</si>
  <si>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</si>
  <si>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</si>
  <si>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</si>
  <si>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</si>
  <si>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</si>
  <si>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</si>
  <si>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</si>
  <si>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</si>
  <si>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</si>
  <si>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</si>
  <si>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</si>
  <si>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</si>
  <si>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</si>
  <si>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</si>
  <si>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</si>
  <si>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</si>
  <si>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</si>
  <si>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</si>
  <si>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</si>
  <si>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</si>
  <si>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</si>
  <si>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</si>
  <si>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</si>
  <si>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</si>
  <si>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</si>
  <si>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</si>
  <si>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</si>
  <si>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</si>
  <si>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</si>
  <si>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</si>
  <si>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</si>
  <si>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</si>
  <si>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</si>
  <si>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</si>
  <si>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</si>
  <si>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</si>
  <si>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</si>
  <si>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</si>
  <si>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</si>
  <si>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</si>
  <si>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</si>
  <si>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</si>
  <si>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</si>
  <si>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</si>
  <si>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</si>
  <si>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</si>
  <si>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</si>
  <si>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</si>
  <si>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</si>
  <si>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</si>
  <si>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</si>
  <si>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</si>
  <si>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</si>
  <si>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</si>
  <si>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</si>
  <si>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</si>
  <si>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</si>
  <si>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</si>
  <si>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</si>
  <si>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</si>
  <si>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</si>
  <si>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</si>
  <si>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</si>
  <si>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</si>
  <si>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</si>
  <si>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</si>
  <si>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</si>
  <si>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</si>
  <si>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</si>
  <si>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</si>
  <si>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</si>
  <si>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</si>
  <si>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</si>
  <si>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</si>
  <si>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</si>
  <si>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</si>
  <si>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</si>
  <si>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</si>
  <si>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</si>
  <si>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</si>
  <si>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</si>
  <si>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</si>
  <si>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</si>
  <si>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</si>
  <si>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</si>
  <si>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</si>
  <si>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</si>
  <si>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</si>
  <si>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</si>
  <si>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</si>
  <si>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</si>
  <si>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</si>
  <si>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</si>
  <si>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</si>
  <si>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</si>
  <si>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</si>
  <si>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</si>
  <si>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</si>
  <si>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</si>
  <si>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</si>
  <si>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</si>
  <si>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</si>
  <si>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</si>
  <si>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</si>
  <si>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</si>
  <si>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</si>
  <si>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</si>
  <si>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</si>
  <si>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</si>
  <si>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</si>
  <si>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</si>
  <si>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</si>
  <si>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</si>
  <si>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</si>
  <si>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</si>
  <si>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</si>
  <si>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</si>
  <si>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</si>
  <si>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</si>
  <si>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</si>
  <si>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</si>
  <si>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</si>
  <si>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</si>
  <si>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</si>
  <si>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</si>
  <si>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</si>
  <si>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</si>
  <si>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</si>
  <si>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</si>
  <si>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</si>
  <si>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</si>
  <si>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</si>
  <si>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</si>
  <si>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</si>
  <si>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</si>
  <si>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</si>
  <si>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</si>
  <si>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</si>
  <si>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</si>
  <si>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</si>
  <si>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</si>
  <si>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</si>
  <si>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</si>
  <si>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</si>
  <si>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</si>
  <si>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</si>
  <si>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</si>
  <si>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</si>
  <si>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</si>
  <si>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</si>
  <si>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</si>
  <si>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</si>
  <si>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</si>
  <si>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</si>
  <si>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</si>
  <si>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</si>
  <si>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</si>
  <si>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</si>
  <si>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</si>
  <si>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</si>
  <si>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</si>
  <si>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</si>
  <si>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</si>
  <si>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</si>
  <si>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</si>
  <si>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</si>
  <si>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</si>
  <si>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</si>
  <si>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</si>
  <si>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</si>
  <si>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</si>
  <si>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</si>
  <si>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</si>
  <si>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</si>
  <si>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</si>
  <si>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</si>
  <si>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</si>
  <si>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</si>
  <si>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</si>
  <si>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</si>
  <si>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</si>
  <si>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</si>
  <si>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</si>
  <si>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</si>
  <si>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</si>
  <si>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</si>
  <si>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</si>
  <si>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</si>
  <si>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</si>
  <si>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</si>
  <si>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</si>
  <si>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</si>
  <si>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</si>
  <si>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</si>
  <si>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</si>
  <si>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</si>
  <si>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</si>
  <si>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</si>
  <si>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</si>
  <si>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</si>
  <si>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</si>
  <si>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</si>
  <si>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</si>
  <si>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</si>
  <si>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</si>
  <si>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</si>
  <si>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</si>
  <si>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</si>
  <si>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</si>
  <si>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</si>
  <si>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</si>
  <si>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</si>
  <si>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</si>
  <si>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</si>
  <si>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</si>
  <si>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</si>
  <si>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</si>
  <si>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</si>
  <si>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</si>
  <si>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</si>
  <si>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</si>
  <si>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</si>
  <si>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</si>
  <si>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</si>
  <si>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</si>
  <si>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</si>
  <si>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</si>
  <si>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</si>
  <si>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</si>
  <si>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</si>
  <si>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</si>
  <si>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</si>
  <si>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</si>
  <si>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</si>
  <si>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</si>
  <si>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</si>
  <si>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</si>
  <si>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</si>
  <si>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</si>
  <si>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</si>
  <si>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</si>
  <si>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</si>
  <si>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</si>
  <si>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</si>
  <si>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</si>
  <si>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</si>
  <si>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</si>
  <si>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</si>
  <si>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</si>
  <si>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</si>
  <si>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</si>
  <si>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</si>
  <si>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</si>
  <si>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</si>
  <si>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</si>
  <si>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</si>
  <si>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</si>
  <si>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</si>
  <si>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</si>
  <si>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</si>
  <si>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</si>
  <si>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</si>
  <si>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</si>
  <si>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</si>
  <si>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</si>
  <si>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</si>
  <si>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</si>
  <si>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</si>
  <si>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</si>
  <si>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</si>
  <si>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</si>
  <si>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</si>
  <si>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</si>
  <si>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</si>
  <si>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</si>
  <si>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</si>
  <si>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</si>
  <si>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</si>
  <si>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</si>
  <si>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</si>
  <si>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</si>
  <si>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</si>
  <si>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</si>
  <si>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</si>
  <si>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</si>
  <si>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</si>
  <si>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</si>
  <si>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</si>
  <si>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</si>
  <si>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</si>
  <si>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</si>
  <si>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</si>
  <si>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</si>
  <si>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</si>
  <si>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</si>
  <si>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</si>
  <si>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</si>
  <si>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</si>
  <si>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</si>
  <si>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</si>
  <si>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</si>
  <si>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</si>
  <si>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</si>
  <si>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</si>
  <si>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</si>
  <si>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</si>
  <si>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</si>
  <si>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</si>
  <si>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</si>
  <si>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</si>
  <si>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</si>
  <si>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</si>
  <si>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</si>
  <si>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</si>
  <si>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</si>
  <si>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</si>
  <si>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</si>
  <si>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</si>
  <si>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</si>
  <si>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</si>
  <si>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</si>
  <si>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</si>
  <si>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</si>
  <si>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</si>
  <si>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</si>
  <si>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</si>
  <si>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</si>
  <si>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</si>
  <si>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</si>
  <si>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</si>
  <si>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</si>
  <si>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</si>
  <si>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</si>
  <si>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</si>
  <si>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</si>
  <si>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</si>
  <si>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</si>
  <si>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</si>
  <si>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</si>
  <si>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</si>
  <si>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</si>
  <si>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</si>
  <si>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</si>
  <si>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</si>
  <si>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</si>
  <si>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</si>
  <si>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</si>
  <si>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</si>
  <si>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</si>
  <si>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</si>
  <si>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</si>
  <si>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</si>
  <si>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</si>
  <si>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</si>
  <si>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</si>
  <si>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</si>
  <si>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</si>
  <si>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</si>
  <si>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</si>
  <si>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</si>
  <si>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</si>
  <si>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</si>
  <si>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</si>
  <si>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</si>
  <si>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</si>
  <si>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</si>
  <si>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</si>
  <si>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</si>
  <si>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</si>
  <si>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</si>
  <si>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</si>
  <si>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</si>
  <si>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</si>
  <si>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</si>
  <si>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</si>
  <si>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</si>
  <si>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</si>
  <si>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</si>
  <si>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</si>
  <si>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</si>
  <si>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</si>
  <si>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</si>
  <si>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</si>
  <si>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</si>
  <si>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</si>
  <si>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</si>
  <si>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</si>
  <si>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</si>
  <si>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</si>
  <si>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</si>
  <si>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</si>
  <si>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</si>
  <si>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</si>
  <si>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</si>
  <si>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</si>
  <si>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</si>
  <si>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</si>
  <si>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</si>
  <si>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</si>
  <si>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</si>
  <si>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</si>
  <si>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</si>
  <si>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</si>
  <si>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</si>
  <si>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</si>
  <si>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</si>
  <si>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</si>
  <si>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</si>
  <si>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</si>
  <si>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</si>
  <si>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</si>
  <si>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</si>
  <si>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</si>
  <si>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</si>
  <si>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</si>
  <si>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</si>
  <si>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</si>
  <si>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</si>
  <si>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</si>
  <si>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</si>
  <si>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</si>
  <si>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</si>
  <si>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</si>
  <si>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</si>
  <si>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</si>
  <si>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</si>
  <si>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</si>
  <si>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</si>
  <si>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</si>
  <si>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</si>
  <si>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</si>
  <si>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</si>
  <si>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</si>
  <si>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</si>
  <si>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</si>
  <si>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</si>
  <si>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</si>
  <si>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</si>
  <si>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</si>
  <si>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</si>
  <si>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</si>
  <si>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</si>
  <si>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</si>
  <si>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</si>
  <si>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</si>
  <si>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</si>
  <si>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</si>
  <si>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</si>
  <si>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</si>
  <si>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</si>
  <si>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</si>
  <si>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</si>
  <si>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</si>
  <si>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</si>
  <si>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</si>
  <si>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</si>
  <si>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</si>
  <si>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</si>
  <si>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</si>
  <si>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</si>
  <si>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</si>
  <si>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</si>
  <si>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</si>
  <si>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</si>
  <si>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</si>
  <si>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</si>
  <si>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</si>
  <si>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</si>
  <si>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</si>
  <si>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</si>
  <si>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</si>
  <si>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</si>
  <si>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</si>
  <si>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</si>
  <si>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</si>
  <si>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</si>
  <si>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</si>
  <si>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</si>
  <si>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</si>
  <si>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</si>
  <si>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</si>
  <si>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</si>
  <si>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</si>
  <si>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</si>
  <si>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</si>
  <si>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</si>
  <si>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</si>
  <si>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</si>
  <si>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</si>
  <si>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</si>
  <si>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</si>
  <si>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</si>
  <si>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</si>
  <si>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</si>
  <si>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</si>
  <si>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</si>
  <si>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</si>
  <si>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</si>
  <si>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</si>
  <si>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</si>
  <si>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</si>
  <si>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</si>
  <si>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</si>
  <si>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</si>
  <si>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</si>
  <si>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</si>
  <si>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</si>
  <si>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</si>
  <si>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</si>
  <si>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</si>
  <si>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</si>
  <si>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</si>
  <si>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</si>
  <si>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</si>
  <si>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</si>
  <si>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</si>
  <si>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</si>
  <si>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</si>
  <si>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</si>
  <si>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</si>
  <si>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</si>
  <si>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</si>
  <si>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</si>
  <si>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</si>
  <si>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</si>
  <si>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</si>
  <si>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</si>
  <si>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</si>
  <si>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</si>
  <si>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</si>
  <si>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</si>
  <si>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</si>
  <si>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</si>
  <si>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</si>
  <si>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</si>
  <si>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</si>
  <si>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</si>
  <si>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</si>
  <si>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</si>
  <si>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</si>
  <si>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</si>
  <si>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</si>
  <si>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</si>
  <si>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</si>
  <si>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</si>
  <si>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</si>
  <si>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</si>
  <si>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</si>
  <si>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</si>
  <si>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</si>
  <si>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</si>
  <si>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</si>
  <si>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</si>
  <si>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</si>
  <si>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</si>
  <si>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</si>
  <si>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</si>
  <si>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</si>
  <si>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</si>
  <si>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</si>
  <si>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</si>
  <si>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</si>
  <si>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</si>
  <si>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</si>
  <si>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</si>
  <si>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</si>
  <si>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</si>
  <si>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</si>
  <si>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</si>
  <si>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</si>
  <si>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</si>
  <si>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</si>
  <si>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</si>
  <si>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</si>
  <si>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</si>
  <si>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</si>
  <si>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</si>
  <si>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</si>
  <si>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</si>
  <si>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</si>
  <si>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</si>
  <si>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</si>
  <si>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</si>
  <si>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</si>
  <si>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</si>
  <si>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</si>
  <si>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</si>
  <si>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</si>
  <si>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</si>
  <si>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</si>
  <si>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</si>
  <si>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</si>
  <si>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</si>
  <si>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</si>
  <si>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</si>
  <si>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</si>
  <si>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</si>
  <si>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</si>
  <si>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</si>
  <si>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</si>
  <si>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</si>
  <si>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</si>
  <si>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</si>
  <si>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</si>
  <si>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</si>
  <si>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</si>
  <si>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</si>
  <si>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</si>
  <si>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</si>
  <si>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</si>
  <si>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</si>
  <si>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</si>
  <si>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</si>
  <si>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</si>
  <si>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</si>
  <si>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</si>
  <si>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</si>
  <si>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</si>
  <si>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</si>
  <si>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</si>
  <si>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</si>
  <si>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</si>
  <si>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</si>
  <si>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</si>
  <si>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</si>
  <si>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</si>
  <si>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</si>
  <si>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</si>
  <si>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</si>
  <si>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</si>
  <si>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</si>
  <si>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</si>
  <si>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</si>
  <si>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</si>
  <si>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</si>
  <si>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</si>
  <si>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</si>
  <si>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</si>
  <si>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</si>
  <si>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</si>
  <si>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</si>
  <si>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</si>
  <si>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</si>
  <si>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</si>
  <si>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</si>
  <si>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</si>
  <si>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</si>
  <si>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</si>
  <si>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</si>
  <si>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</si>
  <si>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</si>
  <si>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</si>
  <si>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</si>
  <si>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</si>
  <si>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</si>
  <si>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</si>
  <si>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</si>
  <si>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</si>
  <si>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</si>
  <si>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</si>
  <si>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</si>
  <si>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</si>
  <si>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</si>
  <si>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</si>
  <si>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</si>
  <si>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</si>
  <si>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</si>
  <si>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</si>
  <si>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</si>
  <si>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</si>
  <si>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</si>
  <si>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</si>
  <si>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</si>
  <si>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</si>
  <si>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</si>
  <si>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</si>
  <si>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</si>
  <si>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</si>
  <si>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</si>
  <si>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</si>
  <si>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</si>
  <si>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</si>
  <si>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</si>
  <si>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</si>
  <si>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</si>
  <si>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</si>
  <si>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</si>
  <si>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</si>
  <si>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</si>
  <si>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</si>
  <si>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</si>
  <si>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</si>
  <si>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</si>
  <si>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</si>
  <si>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</si>
  <si>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</si>
  <si>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</si>
  <si>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</si>
  <si>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</si>
  <si>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</si>
  <si>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</si>
  <si>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</si>
  <si>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</si>
  <si>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</si>
  <si>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</si>
  <si>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</si>
  <si>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</si>
  <si>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</si>
  <si>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</si>
  <si>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</si>
  <si>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</si>
  <si>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</si>
  <si>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</si>
  <si>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</si>
  <si>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</si>
  <si>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</si>
  <si>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</si>
  <si>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</si>
  <si>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</si>
  <si>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</si>
  <si>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</si>
  <si>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</si>
  <si>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</si>
  <si>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</si>
  <si>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</si>
  <si>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</si>
  <si>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</si>
  <si>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</si>
  <si>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</si>
  <si>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</si>
  <si>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</si>
  <si>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</si>
  <si>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</si>
  <si>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</si>
  <si>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</si>
  <si>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</si>
  <si>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</si>
  <si>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</si>
  <si>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</si>
  <si>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</si>
  <si>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</si>
  <si>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</si>
  <si>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</si>
  <si>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</si>
  <si>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</si>
  <si>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</si>
  <si>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</si>
  <si>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</si>
  <si>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</si>
  <si>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</si>
  <si>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</si>
  <si>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</si>
  <si>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</si>
  <si>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</si>
  <si>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</si>
  <si>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</si>
  <si>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</si>
  <si>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</si>
  <si>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</si>
  <si>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</si>
  <si>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</si>
  <si>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</si>
  <si>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</si>
  <si>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</si>
  <si>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</si>
  <si>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</si>
  <si>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</si>
  <si>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</si>
  <si>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</si>
  <si>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</si>
  <si>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</si>
  <si>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</si>
  <si>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</si>
  <si>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</si>
  <si>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</si>
  <si>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</si>
  <si>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</si>
  <si>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</si>
  <si>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</si>
  <si>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</si>
  <si>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</si>
  <si>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</si>
  <si>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</si>
  <si>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</si>
  <si>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</si>
  <si>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</si>
  <si>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</si>
  <si>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</si>
  <si>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</si>
  <si>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</si>
  <si>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</si>
  <si>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</si>
  <si>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</si>
  <si>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</si>
  <si>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</si>
  <si>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</si>
  <si>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</si>
  <si>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</si>
  <si>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</si>
  <si>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</si>
  <si>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</si>
  <si>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</si>
  <si>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</si>
  <si>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</si>
  <si>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</si>
  <si>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</si>
  <si>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</si>
  <si>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</si>
  <si>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</si>
  <si>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</si>
  <si>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</si>
  <si>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</si>
  <si>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</si>
  <si>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</si>
  <si>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</si>
  <si>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</si>
  <si>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</si>
  <si>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</si>
  <si>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</si>
  <si>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</si>
  <si>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</si>
  <si>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</si>
  <si>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</si>
  <si>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</si>
  <si>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</si>
  <si>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</si>
  <si>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</si>
  <si>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</si>
  <si>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</si>
  <si>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</si>
  <si>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</si>
  <si>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</si>
  <si>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</si>
  <si>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</si>
  <si>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</si>
  <si>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</si>
  <si>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</si>
  <si>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</si>
  <si>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</si>
  <si>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</si>
  <si>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</si>
  <si>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</si>
  <si>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</si>
  <si>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</si>
  <si>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</si>
  <si>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</si>
  <si>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</si>
  <si>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</si>
  <si>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</si>
  <si>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</si>
  <si>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</si>
  <si>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</si>
  <si>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</si>
  <si>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</si>
  <si>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</si>
  <si>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</si>
  <si>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</si>
  <si>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</si>
  <si>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</si>
  <si>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</si>
  <si>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</si>
  <si>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</si>
  <si>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</si>
  <si>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</si>
  <si>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</si>
  <si>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</si>
  <si>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</si>
  <si>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</si>
  <si>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</si>
  <si>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</si>
  <si>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</si>
  <si>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</si>
  <si>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</si>
  <si>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</si>
  <si>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</si>
  <si>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</si>
  <si>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</si>
  <si>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</si>
  <si>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</si>
  <si>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</si>
  <si>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</si>
  <si>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</si>
  <si>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</si>
  <si>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</si>
  <si>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</si>
  <si>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</si>
  <si>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</si>
  <si>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</si>
  <si>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</si>
  <si>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</si>
  <si>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</si>
  <si>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</si>
  <si>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</si>
  <si>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</si>
  <si>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</si>
  <si>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</si>
  <si>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</si>
  <si>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</si>
  <si>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</si>
  <si>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</si>
  <si>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</si>
  <si>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</si>
  <si>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</si>
  <si>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</si>
  <si>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</si>
  <si>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</si>
  <si>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</si>
  <si>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</si>
  <si>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</si>
  <si>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</si>
  <si>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</si>
  <si>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</si>
  <si>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</si>
  <si>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</si>
  <si>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</si>
  <si>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</si>
  <si>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</si>
  <si>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</si>
  <si>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</si>
  <si>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</si>
  <si>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</si>
  <si>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</si>
  <si>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</si>
  <si>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</si>
  <si>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</si>
  <si>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</si>
  <si>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</si>
  <si>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</si>
  <si>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</si>
  <si>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</si>
  <si>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</si>
  <si>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</si>
  <si>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</si>
  <si>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</si>
  <si>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</si>
  <si>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</si>
  <si>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</si>
  <si>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</si>
  <si>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</si>
  <si>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</si>
  <si>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</si>
  <si>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</si>
  <si>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</si>
  <si>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</si>
  <si>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</si>
  <si>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</si>
  <si>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</si>
  <si>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</si>
  <si>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</si>
  <si>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</si>
  <si>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</si>
  <si>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</si>
  <si>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</si>
  <si>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</si>
  <si>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</si>
  <si>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</si>
  <si>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</si>
  <si>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</si>
  <si>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</si>
  <si>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</si>
  <si>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</si>
  <si>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</si>
  <si>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</si>
  <si>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</si>
  <si>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</si>
  <si>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</si>
  <si>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</si>
  <si>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</si>
  <si>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</si>
  <si>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</si>
  <si>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</si>
  <si>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</si>
  <si>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</si>
  <si>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</si>
  <si>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</si>
  <si>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</si>
  <si>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</si>
  <si>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</si>
  <si>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</si>
  <si>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</si>
  <si>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</si>
  <si>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</si>
  <si>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</si>
  <si>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</si>
  <si>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</si>
  <si>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</si>
  <si>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</si>
  <si>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</si>
  <si>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</si>
  <si>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</si>
  <si>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</si>
  <si>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</si>
  <si>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</si>
  <si>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</si>
  <si>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</si>
  <si>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</si>
  <si>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</si>
  <si>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</si>
  <si>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</si>
  <si>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</si>
  <si>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</si>
  <si>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</si>
  <si>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</si>
  <si>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</si>
  <si>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</si>
  <si>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</si>
  <si>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</si>
  <si>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</si>
  <si>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</si>
  <si>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</si>
  <si>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</si>
  <si>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</si>
  <si>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</si>
  <si>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</si>
  <si>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</si>
  <si>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</si>
  <si>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</si>
  <si>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</si>
  <si>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</si>
  <si>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</si>
  <si>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</si>
  <si>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</si>
  <si>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</si>
  <si>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</si>
  <si>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</si>
  <si>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</si>
  <si>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</si>
  <si>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</si>
  <si>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</si>
  <si>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</si>
  <si>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</si>
  <si>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</si>
  <si>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</si>
  <si>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</si>
  <si>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</si>
  <si>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</si>
  <si>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</si>
  <si>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</si>
  <si>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</si>
  <si>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</si>
  <si>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</si>
  <si>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</si>
  <si>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</si>
  <si>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</si>
  <si>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</si>
  <si>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</si>
  <si>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</si>
  <si>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</si>
  <si>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</si>
  <si>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</si>
  <si>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</si>
  <si>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</si>
  <si>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</si>
  <si>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</si>
  <si>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</si>
  <si>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</si>
  <si>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</si>
  <si>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</si>
  <si>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</si>
  <si>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</si>
  <si>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</si>
  <si>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</si>
  <si>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</si>
  <si>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</si>
  <si>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</si>
  <si>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</si>
  <si>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</si>
  <si>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</si>
  <si>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</si>
  <si>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</si>
  <si>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</si>
  <si>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</si>
  <si>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</si>
  <si>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</si>
  <si>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</si>
  <si>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</si>
  <si>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</si>
  <si>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</si>
  <si>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</si>
  <si>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</si>
  <si>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</si>
  <si>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</si>
  <si>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</si>
  <si>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</si>
  <si>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</si>
  <si>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</si>
  <si>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</si>
  <si>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</si>
  <si>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</si>
  <si>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</si>
  <si>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</si>
  <si>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</si>
  <si>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</si>
  <si>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</si>
  <si>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</si>
  <si>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</si>
  <si>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</si>
  <si>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</si>
  <si>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</si>
  <si>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</si>
  <si>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</si>
  <si>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</si>
  <si>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</si>
  <si>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</si>
  <si>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</si>
  <si>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</si>
  <si>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</si>
  <si>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</si>
  <si>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</si>
  <si>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</si>
  <si>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</si>
  <si>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</si>
  <si>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</si>
  <si>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</si>
  <si>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</si>
  <si>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</si>
  <si>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</si>
  <si>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</si>
  <si>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</si>
  <si>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</si>
  <si>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</si>
  <si>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</si>
  <si>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</si>
  <si>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</si>
  <si>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</si>
  <si>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</si>
  <si>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</si>
  <si>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</si>
  <si>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</si>
  <si>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</si>
  <si>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</si>
  <si>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</si>
  <si>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</si>
  <si>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</si>
  <si>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</si>
  <si>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</si>
  <si>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</si>
  <si>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</si>
  <si>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</si>
  <si>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</si>
  <si>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</si>
  <si>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</si>
  <si>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</si>
  <si>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</si>
  <si>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</si>
  <si>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</si>
  <si>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</si>
  <si>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</si>
  <si>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</si>
  <si>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</si>
  <si>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</si>
  <si>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</si>
  <si>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</si>
  <si>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</si>
  <si>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</si>
  <si>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</si>
  <si>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</si>
  <si>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</si>
  <si>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</si>
  <si>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</si>
  <si>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</si>
  <si>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</si>
  <si>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</si>
  <si>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</si>
  <si>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</si>
  <si>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</si>
  <si>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</si>
  <si>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</si>
  <si>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</si>
  <si>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</si>
  <si>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</si>
  <si>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</si>
  <si>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</si>
  <si>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</si>
  <si>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</si>
  <si>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</si>
  <si>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</si>
  <si>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</si>
  <si>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</si>
  <si>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</si>
  <si>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</si>
  <si>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</si>
  <si>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</si>
  <si>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</si>
  <si>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</si>
  <si>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</si>
  <si>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</si>
  <si>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</si>
  <si>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</si>
  <si>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</si>
  <si>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</si>
  <si>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</si>
  <si>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</si>
  <si>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</si>
  <si>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</si>
  <si>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</si>
  <si>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</si>
  <si>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</si>
  <si>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</si>
  <si>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</si>
  <si>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</si>
  <si>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</si>
  <si>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</si>
  <si>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</si>
  <si>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</si>
  <si>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</si>
  <si>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</si>
  <si>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</si>
  <si>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</si>
  <si>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</si>
  <si>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</si>
  <si>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</si>
  <si>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</si>
  <si>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</si>
  <si>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</si>
  <si>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</si>
  <si>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</si>
  <si>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</si>
  <si>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</si>
  <si>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</si>
  <si>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</si>
  <si>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</si>
  <si>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</si>
  <si>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</si>
  <si>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</si>
  <si>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</si>
  <si>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</si>
  <si>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</si>
  <si>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</si>
  <si>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</si>
  <si>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</si>
  <si>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</si>
  <si>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</si>
  <si>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</si>
  <si>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</si>
  <si>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</si>
  <si>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</si>
  <si>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</si>
  <si>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</si>
  <si>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</si>
  <si>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</si>
  <si>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</si>
  <si>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</si>
  <si>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</si>
  <si>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</si>
  <si>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</si>
  <si>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</si>
  <si>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</si>
  <si>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</si>
  <si>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</si>
  <si>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</si>
  <si>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</si>
  <si>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</si>
  <si>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</si>
  <si>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</si>
  <si>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</si>
  <si>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</si>
  <si>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</si>
  <si>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</si>
  <si>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</si>
  <si>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</si>
  <si>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</si>
  <si>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</si>
  <si>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</si>
  <si>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</si>
  <si>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</si>
  <si>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</si>
  <si>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</si>
  <si>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</si>
  <si>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</si>
  <si>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</si>
  <si>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</si>
  <si>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</si>
  <si>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</si>
  <si>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</si>
  <si>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</si>
  <si>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</si>
  <si>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</si>
  <si>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</si>
  <si>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</si>
  <si>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</si>
  <si>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</si>
  <si>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</si>
  <si>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</si>
  <si>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</si>
  <si>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</si>
  <si>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</si>
  <si>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</si>
  <si>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</si>
  <si>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</si>
  <si>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</si>
  <si>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</si>
  <si>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</si>
  <si>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</si>
  <si>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</si>
  <si>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</si>
  <si>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</si>
  <si>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</si>
  <si>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</si>
  <si>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</si>
  <si>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</si>
  <si>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</si>
  <si>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</si>
  <si>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</si>
  <si>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</si>
  <si>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</si>
  <si>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</si>
  <si>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</si>
  <si>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</si>
  <si>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</si>
  <si>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</si>
  <si>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</si>
  <si>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</si>
  <si>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</si>
  <si>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</si>
  <si>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</si>
  <si>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</si>
  <si>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</si>
  <si>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</si>
  <si>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</si>
  <si>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</si>
  <si>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</si>
  <si>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</si>
  <si>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</si>
  <si>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</si>
  <si>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</si>
  <si>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</si>
  <si>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</si>
  <si>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</si>
  <si>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</si>
  <si>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</si>
  <si>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</si>
  <si>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</si>
  <si>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</si>
  <si>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</si>
  <si>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</si>
  <si>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</si>
  <si>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</si>
  <si>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</si>
  <si>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</si>
  <si>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</si>
  <si>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</si>
  <si>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</si>
  <si>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</si>
  <si>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</si>
  <si>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</si>
  <si>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</si>
  <si>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</si>
  <si>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</si>
  <si>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</si>
  <si>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</si>
  <si>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</si>
  <si>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</si>
  <si>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</si>
  <si>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</si>
  <si>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</si>
  <si>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</si>
  <si>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</si>
  <si>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</si>
  <si>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</si>
  <si>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</si>
  <si>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</si>
  <si>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</si>
  <si>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</si>
  <si>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</si>
  <si>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</si>
  <si>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</si>
  <si>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</si>
  <si>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</si>
  <si>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</si>
  <si>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</si>
  <si>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</si>
  <si>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</si>
  <si>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</si>
  <si>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</si>
  <si>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</si>
  <si>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</si>
  <si>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</si>
  <si>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</si>
  <si>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</si>
  <si>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</si>
  <si>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</si>
  <si>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</si>
  <si>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</si>
  <si>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</si>
  <si>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</si>
  <si>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</si>
  <si>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</si>
  <si>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</si>
  <si>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</si>
  <si>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</si>
  <si>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</si>
  <si>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</si>
  <si>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</si>
  <si>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</si>
  <si>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</si>
  <si>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</si>
  <si>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</si>
  <si>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</si>
  <si>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</si>
  <si>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</si>
  <si>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</si>
  <si>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</si>
  <si>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</si>
  <si>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</si>
  <si>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</si>
  <si>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</si>
  <si>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</si>
  <si>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</si>
  <si>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</si>
  <si>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</si>
  <si>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</si>
  <si>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</si>
  <si>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</si>
  <si>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</si>
  <si>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</si>
  <si>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</si>
  <si>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</si>
  <si>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</si>
  <si>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</si>
  <si>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</si>
  <si>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</si>
  <si>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</si>
  <si>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</si>
  <si>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</si>
  <si>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</si>
  <si>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</si>
  <si>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</si>
  <si>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</si>
  <si>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</si>
  <si>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</si>
  <si>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</si>
  <si>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</si>
  <si>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</si>
  <si>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</si>
  <si>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</si>
  <si>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</si>
  <si>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</si>
  <si>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</si>
  <si>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</si>
  <si>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</si>
  <si>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</si>
  <si>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</si>
  <si>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</si>
  <si>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</si>
  <si>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</si>
  <si>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</si>
  <si>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</si>
  <si>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</si>
  <si>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</si>
  <si>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</si>
  <si>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</si>
  <si>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</si>
  <si>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</si>
  <si>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</si>
  <si>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</si>
  <si>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</si>
  <si>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</si>
  <si>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</si>
  <si>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</si>
  <si>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</si>
  <si>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</si>
  <si>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</si>
  <si>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</si>
  <si>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</si>
  <si>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</si>
  <si>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</si>
  <si>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</si>
  <si>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</si>
  <si>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</si>
  <si>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</si>
  <si>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</si>
  <si>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</si>
  <si>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</si>
  <si>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</si>
  <si>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</si>
  <si>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</si>
  <si>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</si>
  <si>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</si>
  <si>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</si>
  <si>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</si>
  <si>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</si>
  <si>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</si>
  <si>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</si>
  <si>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</si>
  <si>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</si>
  <si>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</si>
  <si>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</si>
  <si>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</si>
  <si>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</si>
  <si>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</si>
  <si>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</si>
  <si>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</si>
  <si>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</si>
  <si>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</si>
  <si>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</si>
  <si>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</si>
  <si>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</si>
  <si>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</si>
  <si>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</si>
  <si>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</si>
  <si>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</si>
  <si>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</si>
  <si>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</si>
  <si>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</si>
  <si>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</si>
  <si>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</si>
  <si>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</si>
  <si>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</si>
  <si>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</si>
  <si>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</si>
  <si>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</si>
  <si>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</si>
  <si>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</si>
  <si>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</si>
  <si>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</si>
  <si>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</si>
  <si>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</si>
  <si>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</si>
  <si>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</si>
  <si>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</si>
  <si>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</si>
  <si>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</si>
  <si>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</si>
  <si>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</si>
  <si>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</si>
  <si>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</si>
  <si>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</si>
  <si>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</si>
  <si>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</si>
  <si>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</si>
  <si>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</si>
  <si>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</si>
  <si>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</si>
  <si>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</si>
  <si>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</si>
  <si>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</si>
  <si>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</si>
  <si>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</si>
  <si>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</si>
  <si>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</si>
  <si>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</si>
  <si>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</si>
  <si>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</si>
  <si>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</si>
  <si>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</si>
  <si>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</si>
  <si>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</si>
  <si>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</si>
  <si>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</si>
  <si>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</si>
  <si>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</si>
  <si>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</si>
  <si>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</si>
  <si>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</si>
  <si>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</si>
  <si>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</si>
  <si>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</si>
  <si>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</si>
  <si>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</si>
  <si>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</si>
  <si>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</si>
  <si>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</si>
  <si>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</si>
  <si>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</si>
  <si>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</si>
  <si>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</si>
  <si>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</si>
  <si>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</si>
  <si>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</si>
  <si>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</si>
  <si>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</si>
  <si>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</si>
  <si>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</si>
  <si>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</si>
  <si>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</si>
  <si>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</si>
  <si>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</si>
  <si>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</si>
  <si>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</si>
  <si>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</si>
  <si>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</si>
  <si>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</si>
  <si>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</si>
  <si>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</si>
  <si>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</si>
  <si>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</si>
  <si>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</si>
  <si>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</si>
  <si>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</si>
  <si>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</si>
  <si>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</si>
  <si>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</si>
  <si>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</si>
  <si>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</si>
  <si>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</si>
  <si>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</si>
  <si>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</si>
  <si>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</si>
  <si>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</si>
  <si>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</si>
  <si>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</si>
  <si>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</si>
  <si>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</si>
  <si>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</si>
  <si>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</si>
  <si>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</si>
  <si>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</si>
  <si>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</si>
  <si>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</si>
  <si>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</si>
  <si>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</si>
  <si>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</si>
  <si>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</si>
  <si>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</si>
  <si>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</si>
  <si>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</si>
  <si>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</si>
  <si>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</si>
  <si>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</si>
  <si>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</si>
  <si>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</si>
  <si>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</si>
  <si>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</si>
  <si>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</si>
  <si>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</si>
  <si>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</si>
  <si>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</si>
  <si>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</si>
  <si>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</si>
  <si>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</si>
  <si>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</si>
  <si>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</si>
  <si>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</si>
  <si>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</si>
  <si>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</si>
  <si>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</si>
  <si>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</si>
  <si>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</si>
  <si>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</si>
  <si>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</si>
  <si>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</si>
  <si>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</si>
  <si>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</si>
  <si>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</si>
  <si>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</si>
  <si>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</si>
  <si>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</si>
  <si>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</si>
  <si>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</si>
  <si>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</si>
  <si>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</si>
  <si>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</si>
  <si>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</si>
  <si>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</si>
  <si>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</si>
  <si>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</si>
  <si>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</si>
  <si>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</si>
  <si>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</si>
  <si>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</si>
  <si>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</si>
  <si>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</si>
  <si>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</si>
  <si>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</si>
  <si>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</si>
  <si>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</si>
  <si>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</si>
  <si>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</si>
  <si>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</si>
  <si>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</si>
  <si>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</si>
  <si>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</si>
  <si>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</si>
  <si>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</si>
  <si>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</si>
  <si>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</si>
  <si>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</si>
  <si>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</si>
  <si>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</si>
  <si>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</si>
  <si>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</si>
  <si>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</si>
  <si>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</si>
  <si>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</si>
  <si>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</si>
  <si>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</si>
  <si>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</si>
  <si>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</si>
  <si>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</si>
  <si>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</si>
  <si>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</si>
  <si>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</si>
  <si>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</si>
  <si>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</si>
  <si>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</si>
  <si>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</si>
  <si>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</si>
  <si>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</si>
  <si>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</si>
  <si>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</si>
  <si>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</si>
  <si>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</si>
  <si>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</si>
  <si>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</si>
  <si>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</si>
  <si>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</si>
  <si>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</si>
  <si>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</si>
  <si>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</si>
  <si>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</si>
  <si>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</si>
  <si>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</si>
  <si>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</si>
  <si>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</si>
  <si>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</si>
  <si>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</si>
  <si>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</si>
  <si>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</si>
  <si>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</si>
  <si>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</si>
  <si>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</si>
  <si>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</si>
  <si>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</si>
  <si>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</si>
  <si>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</si>
  <si>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</si>
  <si>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</si>
  <si>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</si>
  <si>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</si>
  <si>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</si>
  <si>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</si>
  <si>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</si>
  <si>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</si>
  <si>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</si>
  <si>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</si>
  <si>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</si>
  <si>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</si>
  <si>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</si>
  <si>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</si>
  <si>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</si>
  <si>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</si>
  <si>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</si>
  <si>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</si>
  <si>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</si>
  <si>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</si>
  <si>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</si>
  <si>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</si>
  <si>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</si>
  <si>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</si>
  <si>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</si>
  <si>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</si>
  <si>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</si>
  <si>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</si>
  <si>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</si>
  <si>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</si>
  <si>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</si>
  <si>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</si>
  <si>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</si>
  <si>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</si>
  <si>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</si>
  <si>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</si>
  <si>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</si>
  <si>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</si>
  <si>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</si>
  <si>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</si>
  <si>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</si>
  <si>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</si>
  <si>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</si>
  <si>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</si>
  <si>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</si>
  <si>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</si>
  <si>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</si>
  <si>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</si>
  <si>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</si>
  <si>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</si>
  <si>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</si>
  <si>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</si>
  <si>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</si>
  <si>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</si>
  <si>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</si>
  <si>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</si>
  <si>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</si>
  <si>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</si>
  <si>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</si>
  <si>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</si>
  <si>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</si>
  <si>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</si>
  <si>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</si>
  <si>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</si>
  <si>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</si>
  <si>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</si>
  <si>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</si>
  <si>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</si>
  <si>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</si>
  <si>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</si>
  <si>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</si>
  <si>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</si>
  <si>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</si>
  <si>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</si>
  <si>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</si>
  <si>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</si>
  <si>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</si>
  <si>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</si>
  <si>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</si>
  <si>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</si>
  <si>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</si>
  <si>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</si>
  <si>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</si>
  <si>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</si>
  <si>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</si>
  <si>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</si>
  <si>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</si>
  <si>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</si>
  <si>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</si>
  <si>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</si>
  <si>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</si>
  <si>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</si>
  <si>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</si>
  <si>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</si>
  <si>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</si>
  <si>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</si>
  <si>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</si>
  <si>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</si>
  <si>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</si>
  <si>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</si>
  <si>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</si>
  <si>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</si>
  <si>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</si>
  <si>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</si>
  <si>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</si>
  <si>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</si>
  <si>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</si>
  <si>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</si>
  <si>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</si>
  <si>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</si>
  <si>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</si>
  <si>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</si>
  <si>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</si>
  <si>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</si>
  <si>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</si>
  <si>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</si>
  <si>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</si>
  <si>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</si>
  <si>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</si>
  <si>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</si>
  <si>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</si>
  <si>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</si>
  <si>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</si>
  <si>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</si>
  <si>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</si>
  <si>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</si>
  <si>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</si>
  <si>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</si>
  <si>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</si>
  <si>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</si>
  <si>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</si>
  <si>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</si>
  <si>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</si>
  <si>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</si>
  <si>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</si>
  <si>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</si>
  <si>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</si>
  <si>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</si>
  <si>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</si>
  <si>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</si>
  <si>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</si>
  <si>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</si>
  <si>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</si>
  <si>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</si>
  <si>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</si>
  <si>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</si>
  <si>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</si>
  <si>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</si>
  <si>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</si>
  <si>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</si>
  <si>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</si>
  <si>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</si>
  <si>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</si>
  <si>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</si>
  <si>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</si>
  <si>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</si>
  <si>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</si>
  <si>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</si>
  <si>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</si>
  <si>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</si>
  <si>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</si>
  <si>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</si>
  <si>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</si>
  <si>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</si>
  <si>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</si>
  <si>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</si>
  <si>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</si>
  <si>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</si>
  <si>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</si>
  <si>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</si>
  <si>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</si>
  <si>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</si>
  <si>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</si>
  <si>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</si>
  <si>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</si>
  <si>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</si>
  <si>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</si>
  <si>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</si>
  <si>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</si>
  <si>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</si>
  <si>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</si>
  <si>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</si>
  <si>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</si>
  <si>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</si>
  <si>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</si>
  <si>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</si>
  <si>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</si>
  <si>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</si>
  <si>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</si>
  <si>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</si>
  <si>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</si>
  <si>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</si>
  <si>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</si>
  <si>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</si>
  <si>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</si>
  <si>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</si>
  <si>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</si>
  <si>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</si>
  <si>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</si>
  <si>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</si>
  <si>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</si>
  <si>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</si>
  <si>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</si>
  <si>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</si>
  <si>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</si>
  <si>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</si>
  <si>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</si>
  <si>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</si>
  <si>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</si>
  <si>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</si>
  <si>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</si>
  <si>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</si>
  <si>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</si>
  <si>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</si>
  <si>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</si>
  <si>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</si>
  <si>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</si>
  <si>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</si>
  <si>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</si>
  <si>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</si>
  <si>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</si>
  <si>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</si>
  <si>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</si>
  <si>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</si>
  <si>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</si>
  <si>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</si>
  <si>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</si>
  <si>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</si>
  <si>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</si>
  <si>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</si>
  <si>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</si>
  <si>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</si>
  <si>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</si>
  <si>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</si>
  <si>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</si>
  <si>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</si>
  <si>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</si>
  <si>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</si>
  <si>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</si>
  <si>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</si>
  <si>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</si>
  <si>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</si>
  <si>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</si>
  <si>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</si>
  <si>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</si>
  <si>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</si>
  <si>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</si>
  <si>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</si>
  <si>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</si>
  <si>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</si>
  <si>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</si>
  <si>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</si>
  <si>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</si>
  <si>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</si>
  <si>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</si>
  <si>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</si>
  <si>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</si>
  <si>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</si>
  <si>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</si>
  <si>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</si>
  <si>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</si>
  <si>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</si>
  <si>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</si>
  <si>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</si>
  <si>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</si>
  <si>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</si>
  <si>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</si>
  <si>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</si>
  <si>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</si>
  <si>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</si>
  <si>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</si>
  <si>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</si>
  <si>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</si>
  <si>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</si>
  <si>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</si>
  <si>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</si>
  <si>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</si>
  <si>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</si>
  <si>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</si>
  <si>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</si>
  <si>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</si>
  <si>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</si>
  <si>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</si>
  <si>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</si>
  <si>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</si>
  <si>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</si>
  <si>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</si>
  <si>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</si>
  <si>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</si>
  <si>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</si>
  <si>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</si>
  <si>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</si>
  <si>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</si>
  <si>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</si>
  <si>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</si>
  <si>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</si>
  <si>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</si>
  <si>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</si>
  <si>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</si>
  <si>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</si>
  <si>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</si>
  <si>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</si>
  <si>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</si>
  <si>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</si>
  <si>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</si>
  <si>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</si>
  <si>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</si>
  <si>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</si>
  <si>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</si>
  <si>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</si>
  <si>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</si>
  <si>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</si>
  <si>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</si>
  <si>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</si>
  <si>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</si>
  <si>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</si>
  <si>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</si>
  <si>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</si>
  <si>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</si>
  <si>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</si>
  <si>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</si>
  <si>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</si>
  <si>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</si>
  <si>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</si>
  <si>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</si>
  <si>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</si>
  <si>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</si>
  <si>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</si>
  <si>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</si>
  <si>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</si>
  <si>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</si>
  <si>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</si>
  <si>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</si>
  <si>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</si>
  <si>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</si>
  <si>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</si>
  <si>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</si>
  <si>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</si>
  <si>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</si>
  <si>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</si>
  <si>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</si>
  <si>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</si>
  <si>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</si>
  <si>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</si>
  <si>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</si>
  <si>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</si>
  <si>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</si>
  <si>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</si>
  <si>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</si>
  <si>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</si>
  <si>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</si>
  <si>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</si>
  <si>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</si>
  <si>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</si>
  <si>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</si>
  <si>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</si>
  <si>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</si>
  <si>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</si>
  <si>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</si>
  <si>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</si>
  <si>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</si>
  <si>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</si>
  <si>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</si>
  <si>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</si>
  <si>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</si>
  <si>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</si>
  <si>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</si>
  <si>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</si>
  <si>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</si>
  <si>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</si>
  <si>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</si>
  <si>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</si>
  <si>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</si>
  <si>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</si>
  <si>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</si>
  <si>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</si>
  <si>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</si>
  <si>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</si>
  <si>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</si>
  <si>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</si>
  <si>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</si>
  <si>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</si>
  <si>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</si>
  <si>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</si>
  <si>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</si>
  <si>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</si>
  <si>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</si>
  <si>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</si>
  <si>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</si>
  <si>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</si>
  <si>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</si>
  <si>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</si>
  <si>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</si>
  <si>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</si>
  <si>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</si>
  <si>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</si>
  <si>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</si>
  <si>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</si>
  <si>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</si>
  <si>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</si>
  <si>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</si>
  <si>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</si>
  <si>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</si>
  <si>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</si>
  <si>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</si>
  <si>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</si>
  <si>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</si>
  <si>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</si>
  <si>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</si>
  <si>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</si>
  <si>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</si>
  <si>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</si>
  <si>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</si>
  <si>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</si>
  <si>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</si>
  <si>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</si>
  <si>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</si>
  <si>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</si>
  <si>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</si>
  <si>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</si>
  <si>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</si>
  <si>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</si>
  <si>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</si>
  <si>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</si>
  <si>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</si>
  <si>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</si>
  <si>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</si>
  <si>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</si>
  <si>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</si>
  <si>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</si>
  <si>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</si>
  <si>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</si>
  <si>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</si>
  <si>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</si>
  <si>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</si>
  <si>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</si>
  <si>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</si>
  <si>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</si>
  <si>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</si>
  <si>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</si>
  <si>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</si>
  <si>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</si>
  <si>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</si>
  <si>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</si>
  <si>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</si>
  <si>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</si>
  <si>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</si>
  <si>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</si>
  <si>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</si>
  <si>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</si>
  <si>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</si>
  <si>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</si>
  <si>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</si>
  <si>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</si>
  <si>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</si>
  <si>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</si>
  <si>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</si>
  <si>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</si>
  <si>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</si>
  <si>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</si>
  <si>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</si>
  <si>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</si>
  <si>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</si>
  <si>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</si>
  <si>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</si>
  <si>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</si>
  <si>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</si>
  <si>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</si>
  <si>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</si>
  <si>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</si>
  <si>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</si>
  <si>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</si>
  <si>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</si>
  <si>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</si>
  <si>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</si>
  <si>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</si>
  <si>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</si>
  <si>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</si>
  <si>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</si>
  <si>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</si>
  <si>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</si>
  <si>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</si>
  <si>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</si>
  <si>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</si>
  <si>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</si>
  <si>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</si>
  <si>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</si>
  <si>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</si>
  <si>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</si>
  <si>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</si>
  <si>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</si>
  <si>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</si>
  <si>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</si>
  <si>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</si>
  <si>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</si>
  <si>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</si>
  <si>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</si>
  <si>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</si>
  <si>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</si>
  <si>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</si>
  <si>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</si>
  <si>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</si>
  <si>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</si>
  <si>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</si>
  <si>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</si>
  <si>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</si>
  <si>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</si>
  <si>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</si>
  <si>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</si>
  <si>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</si>
  <si>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</si>
  <si>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</si>
  <si>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</si>
  <si>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</si>
  <si>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</si>
  <si>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</si>
  <si>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</si>
  <si>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</si>
  <si>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</si>
  <si>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</si>
  <si>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</si>
  <si>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</si>
  <si>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</si>
  <si>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</si>
  <si>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</si>
  <si>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</si>
  <si>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</si>
  <si>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</si>
  <si>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</si>
  <si>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</si>
  <si>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</si>
  <si>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</si>
  <si>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</si>
  <si>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</si>
  <si>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</si>
  <si>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</si>
  <si>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</si>
  <si>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</si>
  <si>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</si>
  <si>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</si>
  <si>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</si>
  <si>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</si>
  <si>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</si>
  <si>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</si>
  <si>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</si>
  <si>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</si>
  <si>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</si>
  <si>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</si>
  <si>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</si>
  <si>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</si>
  <si>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</si>
  <si>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</si>
  <si>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</si>
  <si>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</si>
  <si>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</si>
  <si>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</si>
  <si>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</si>
  <si>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</si>
  <si>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</si>
  <si>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</si>
  <si>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</si>
  <si>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</si>
  <si>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</si>
  <si>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</si>
  <si>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</si>
  <si>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</si>
  <si>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</si>
  <si>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</si>
  <si>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</si>
  <si>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</si>
  <si>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</si>
  <si>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</si>
  <si>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</si>
  <si>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</si>
  <si>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</si>
  <si>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</si>
  <si>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</si>
  <si>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</si>
  <si>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</si>
  <si>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</si>
  <si>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</si>
  <si>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</si>
  <si>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</si>
  <si>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</si>
  <si>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</si>
  <si>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</si>
  <si>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</si>
  <si>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</si>
  <si>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</si>
  <si>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</si>
  <si>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</si>
  <si>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</si>
  <si>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</si>
  <si>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</si>
  <si>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</si>
  <si>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</si>
  <si>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</si>
  <si>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</si>
  <si>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</si>
  <si>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</si>
  <si>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</si>
  <si>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</si>
  <si>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</si>
  <si>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</si>
  <si>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</si>
  <si>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</si>
  <si>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</si>
  <si>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</si>
  <si>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</si>
  <si>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</si>
  <si>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</si>
  <si>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</si>
  <si>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</si>
  <si>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</si>
  <si>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</si>
  <si>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</si>
  <si>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</si>
  <si>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</si>
  <si>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</si>
  <si>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</si>
  <si>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</si>
  <si>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</si>
  <si>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</si>
  <si>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</si>
  <si>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</si>
  <si>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</si>
  <si>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</si>
  <si>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</si>
  <si>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</si>
  <si>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</si>
  <si>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</si>
  <si>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</si>
  <si>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</si>
  <si>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</si>
  <si>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</si>
  <si>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</si>
  <si>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</si>
  <si>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</si>
  <si>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</si>
  <si>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</si>
  <si>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</si>
  <si>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</si>
  <si>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</si>
  <si>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</si>
  <si>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</si>
  <si>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</si>
  <si>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</si>
  <si>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</si>
  <si>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</si>
  <si>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</si>
  <si>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</si>
  <si>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</si>
  <si>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</si>
  <si>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</si>
  <si>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</si>
  <si>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</si>
  <si>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</si>
  <si>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</si>
  <si>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</si>
  <si>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</si>
  <si>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</si>
  <si>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</si>
  <si>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</si>
  <si>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</si>
  <si>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</si>
  <si>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</si>
  <si>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</si>
  <si>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</si>
  <si>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</si>
  <si>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</si>
  <si>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</si>
  <si>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</si>
  <si>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</si>
  <si>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</si>
  <si>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</si>
  <si>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</si>
  <si>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</si>
  <si>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</si>
  <si>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</si>
  <si>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</si>
  <si>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</si>
  <si>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</si>
  <si>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</si>
  <si>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</si>
  <si>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</si>
  <si>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</si>
  <si>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</si>
  <si>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</si>
  <si>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</si>
  <si>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</si>
  <si>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</si>
  <si>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</si>
  <si>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</si>
  <si>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</si>
  <si>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</si>
  <si>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</si>
  <si>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</si>
  <si>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</si>
  <si>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</si>
  <si>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</si>
  <si>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</si>
  <si>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</si>
  <si>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</si>
  <si>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</si>
  <si>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</si>
  <si>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</si>
  <si>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</si>
  <si>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</si>
  <si>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</si>
  <si>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</si>
  <si>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</si>
  <si>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</si>
  <si>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</si>
  <si>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</si>
  <si>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</si>
  <si>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</si>
  <si>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</si>
  <si>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</si>
  <si>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</si>
  <si>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</si>
  <si>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</si>
  <si>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</si>
  <si>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</si>
  <si>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</si>
  <si>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</si>
  <si>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</si>
  <si>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</si>
  <si>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</si>
  <si>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</si>
  <si>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</si>
  <si>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</si>
  <si>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</si>
  <si>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</si>
  <si>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</si>
  <si>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</si>
  <si>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</si>
  <si>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</si>
  <si>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</si>
  <si>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</si>
  <si>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</si>
  <si>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</si>
  <si>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</si>
  <si>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</si>
  <si>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</si>
  <si>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</si>
  <si>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</si>
  <si>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</si>
  <si>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</si>
  <si>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</si>
  <si>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</si>
  <si>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</si>
  <si>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</si>
  <si>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</si>
  <si>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</si>
  <si>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</si>
  <si>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</si>
  <si>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</si>
  <si>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</si>
  <si>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</si>
  <si>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</si>
  <si>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</si>
  <si>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</si>
  <si>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</si>
  <si>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</si>
  <si>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</si>
  <si>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</si>
  <si>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</si>
  <si>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</si>
  <si>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</si>
  <si>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</si>
  <si>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</si>
  <si>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</si>
  <si>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</si>
  <si>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</si>
  <si>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</si>
  <si>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</si>
  <si>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</si>
  <si>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</si>
  <si>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</si>
  <si>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</si>
  <si>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</si>
  <si>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</si>
  <si>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</si>
  <si>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</si>
  <si>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</si>
  <si>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</si>
  <si>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</si>
  <si>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</si>
  <si>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</si>
  <si>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</si>
  <si>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</si>
  <si>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</si>
  <si>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</si>
  <si>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</si>
  <si>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</si>
  <si>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</si>
  <si>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</si>
  <si>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</si>
  <si>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</si>
  <si>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</si>
  <si>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</si>
  <si>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</si>
  <si>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</si>
  <si>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</si>
  <si>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</si>
  <si>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</si>
  <si>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</si>
  <si>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</si>
  <si>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</si>
  <si>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</si>
  <si>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</si>
  <si>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</si>
  <si>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</si>
  <si>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</si>
  <si>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</si>
  <si>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</si>
  <si>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</si>
  <si>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</si>
  <si>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</si>
  <si>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</si>
  <si>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</si>
  <si>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</si>
  <si>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</si>
  <si>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</si>
  <si>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</si>
  <si>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</si>
  <si>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</si>
  <si>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</si>
  <si>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</si>
  <si>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</si>
  <si>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</si>
  <si>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</si>
  <si>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</si>
  <si>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</si>
  <si>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</si>
  <si>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</si>
  <si>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</si>
  <si>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</si>
  <si>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</si>
  <si>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</si>
  <si>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</si>
  <si>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</si>
  <si>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</si>
  <si>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</si>
  <si>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</si>
  <si>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</si>
  <si>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</si>
  <si>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</si>
  <si>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</si>
  <si>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</si>
  <si>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</si>
  <si>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</si>
  <si>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</si>
  <si>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</si>
  <si>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</si>
  <si>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</si>
  <si>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</si>
  <si>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</si>
  <si>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</si>
  <si>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</si>
  <si>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</si>
  <si>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</si>
  <si>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</si>
  <si>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</si>
  <si>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</si>
  <si>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</si>
  <si>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</si>
  <si>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</si>
  <si>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</si>
  <si>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</si>
  <si>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</si>
  <si>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</si>
  <si>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</si>
  <si>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</si>
  <si>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</si>
  <si>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</si>
  <si>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</si>
  <si>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</si>
  <si>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</si>
  <si>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</si>
  <si>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</si>
  <si>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</si>
  <si>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</si>
  <si>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</si>
  <si>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</si>
  <si>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</si>
  <si>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</si>
  <si>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</si>
  <si>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</si>
  <si>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</si>
  <si>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</si>
  <si>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</si>
  <si>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</si>
  <si>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</si>
  <si>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</si>
  <si>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</si>
  <si>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</si>
  <si>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</si>
  <si>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</si>
  <si>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</si>
  <si>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</si>
  <si>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</si>
  <si>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</si>
  <si>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</si>
  <si>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</si>
  <si>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</si>
  <si>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</si>
  <si>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</si>
  <si>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</si>
  <si>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</si>
  <si>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</si>
  <si>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</si>
  <si>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</si>
  <si>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</si>
  <si>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</si>
  <si>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</si>
  <si>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</si>
  <si>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</si>
  <si>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</si>
  <si>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</si>
  <si>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</si>
  <si>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</si>
  <si>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</si>
  <si>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</si>
  <si>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</si>
  <si>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</si>
  <si>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</si>
  <si>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</si>
  <si>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</si>
  <si>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</si>
  <si>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</si>
  <si>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</si>
  <si>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</si>
  <si>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</si>
  <si>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</si>
  <si>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</si>
  <si>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</si>
  <si>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</si>
  <si>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</si>
  <si>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</si>
  <si>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</si>
  <si>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</si>
  <si>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</si>
  <si>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</si>
  <si>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</si>
  <si>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</si>
  <si>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</si>
  <si>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</si>
  <si>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</si>
  <si>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</si>
  <si>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</si>
  <si>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</si>
  <si>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</si>
  <si>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</si>
  <si>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</si>
  <si>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</si>
  <si>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</si>
  <si>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</si>
  <si>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</si>
  <si>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</si>
  <si>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</si>
  <si>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</si>
  <si>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</si>
  <si>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</si>
  <si>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</si>
  <si>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</si>
  <si>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</si>
  <si>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</si>
  <si>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</si>
  <si>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</si>
  <si>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</si>
  <si>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</si>
  <si>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</si>
  <si>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</si>
  <si>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</si>
  <si>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</si>
  <si>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</si>
  <si>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</si>
  <si>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</si>
  <si>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</si>
  <si>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</si>
  <si>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</si>
  <si>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</si>
  <si>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</si>
  <si>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</si>
  <si>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</si>
  <si>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</si>
  <si>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</si>
  <si>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</si>
  <si>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</si>
  <si>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</si>
  <si>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</si>
  <si>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</si>
  <si>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</si>
  <si>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</si>
  <si>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</si>
  <si>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</si>
  <si>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</si>
  <si>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</si>
  <si>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</si>
  <si>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</si>
  <si>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</si>
  <si>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</si>
  <si>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</si>
  <si>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</si>
  <si>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</si>
  <si>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</si>
  <si>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</si>
  <si>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</si>
  <si>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</si>
  <si>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</si>
  <si>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</si>
  <si>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</si>
  <si>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</si>
  <si>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</si>
  <si>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</si>
  <si>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</si>
  <si>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</si>
  <si>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</si>
  <si>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</si>
  <si>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</si>
  <si>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</si>
  <si>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</si>
  <si>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</si>
  <si>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</si>
  <si>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</si>
  <si>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</si>
  <si>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</si>
  <si>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</si>
  <si>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</si>
  <si>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</si>
  <si>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</si>
  <si>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</si>
  <si>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</si>
  <si>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</si>
  <si>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</si>
  <si>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</si>
  <si>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</si>
  <si>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</si>
  <si>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</si>
  <si>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</si>
  <si>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</si>
  <si>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</si>
  <si>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</si>
  <si>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</si>
  <si>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</si>
  <si>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</si>
  <si>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</si>
  <si>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</si>
  <si>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</si>
  <si>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</si>
  <si>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</si>
  <si>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</si>
  <si>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</si>
  <si>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</si>
  <si>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</si>
  <si>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</si>
  <si>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</si>
  <si>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</si>
  <si>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</si>
  <si>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</si>
  <si>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</si>
  <si>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</si>
  <si>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</si>
  <si>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</si>
  <si>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</si>
  <si>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</si>
  <si>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</si>
  <si>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</si>
  <si>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</si>
  <si>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</si>
  <si>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</si>
  <si>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</si>
  <si>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</si>
  <si>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</si>
  <si>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</si>
  <si>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</si>
  <si>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</si>
  <si>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</si>
  <si>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</si>
  <si>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</si>
  <si>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</si>
  <si>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</si>
  <si>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</si>
  <si>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</si>
  <si>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</si>
  <si>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</si>
  <si>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</si>
  <si>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</si>
  <si>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</si>
  <si>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</si>
  <si>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</si>
  <si>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</si>
  <si>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</si>
  <si>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</si>
  <si>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</si>
  <si>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</si>
  <si>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</si>
  <si>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</si>
  <si>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</si>
  <si>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</si>
  <si>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</si>
  <si>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</si>
  <si>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</si>
  <si>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</si>
  <si>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</si>
  <si>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</si>
  <si>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</si>
  <si>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</si>
  <si>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</si>
  <si>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</si>
  <si>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</si>
  <si>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</si>
  <si>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</si>
  <si>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</si>
  <si>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</si>
  <si>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</si>
  <si>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</si>
  <si>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</si>
  <si>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</si>
  <si>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</si>
  <si>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</si>
  <si>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</si>
  <si>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</si>
  <si>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</si>
  <si>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</si>
  <si>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</si>
  <si>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</si>
  <si>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</si>
  <si>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</si>
  <si>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</si>
  <si>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</si>
  <si>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</si>
  <si>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</si>
  <si>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</si>
  <si>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</si>
  <si>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</si>
  <si>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</si>
  <si>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</si>
  <si>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</si>
  <si>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</si>
  <si>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</si>
  <si>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</si>
  <si>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</si>
  <si>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</si>
  <si>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</si>
  <si>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</si>
  <si>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</si>
  <si>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</si>
  <si>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</si>
  <si>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</si>
  <si>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</si>
  <si>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</si>
  <si>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</si>
  <si>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</si>
  <si>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</si>
  <si>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</si>
  <si>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</si>
  <si>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</si>
  <si>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</si>
  <si>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</si>
  <si>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</si>
  <si>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</si>
  <si>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</si>
  <si>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</si>
  <si>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</si>
  <si>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</si>
  <si>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</si>
  <si>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</si>
  <si>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</si>
  <si>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</si>
  <si>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</si>
  <si>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</si>
  <si>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</si>
  <si>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</si>
  <si>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</si>
  <si>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</si>
  <si>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</si>
  <si>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</si>
  <si>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</si>
  <si>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</si>
  <si>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</si>
  <si>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</si>
  <si>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</si>
  <si>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</si>
  <si>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</si>
  <si>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</si>
  <si>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</si>
  <si>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</si>
  <si>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</si>
  <si>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</si>
  <si>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</si>
  <si>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</si>
  <si>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</si>
  <si>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</si>
  <si>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</si>
  <si>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</si>
  <si>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</si>
  <si>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</si>
  <si>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</si>
  <si>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</si>
  <si>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</si>
  <si>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</si>
  <si>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</si>
  <si>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</si>
  <si>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</si>
  <si>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</si>
  <si>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</si>
  <si>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</si>
  <si>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</si>
  <si>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</si>
  <si>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</si>
  <si>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</si>
  <si>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</si>
  <si>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</si>
  <si>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</si>
  <si>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</si>
  <si>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</si>
  <si>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</si>
  <si>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</si>
  <si>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</si>
  <si>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</si>
  <si>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</si>
  <si>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</si>
  <si>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</si>
  <si>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</si>
  <si>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</si>
  <si>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</si>
  <si>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</si>
  <si>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</si>
  <si>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</si>
  <si>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</si>
  <si>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</si>
  <si>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</si>
  <si>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</si>
  <si>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</si>
  <si>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</si>
  <si>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</si>
  <si>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</si>
  <si>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</si>
  <si>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</si>
  <si>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</si>
  <si>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</si>
  <si>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</si>
  <si>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</si>
  <si>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</si>
  <si>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</si>
  <si>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</si>
  <si>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</si>
  <si>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</si>
  <si>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</si>
  <si>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</si>
  <si>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</si>
  <si>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</si>
  <si>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</si>
  <si>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</si>
  <si>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</si>
  <si>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</si>
  <si>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</si>
  <si>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</si>
  <si>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</si>
  <si>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</si>
  <si>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</si>
  <si>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</si>
  <si>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</si>
  <si>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</si>
  <si>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</si>
  <si>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</si>
  <si>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</si>
  <si>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</si>
  <si>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</si>
  <si>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</si>
  <si>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</si>
  <si>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</si>
  <si>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</si>
  <si>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</si>
  <si>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</si>
  <si>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</si>
  <si>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</si>
  <si>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</si>
  <si>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</si>
  <si>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</si>
  <si>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</si>
  <si>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</si>
  <si>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</si>
  <si>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</si>
  <si>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</si>
  <si>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</si>
  <si>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</si>
  <si>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</si>
  <si>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</si>
  <si>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</si>
  <si>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</si>
  <si>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</si>
  <si>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</si>
  <si>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</si>
  <si>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</si>
  <si>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</si>
  <si>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</si>
  <si>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</si>
  <si>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</si>
  <si>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</si>
  <si>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</si>
  <si>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</si>
  <si>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</si>
  <si>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</si>
  <si>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</si>
  <si>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</si>
  <si>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</si>
  <si>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</si>
  <si>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</si>
  <si>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</si>
  <si>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</si>
  <si>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</si>
  <si>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</si>
  <si>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</si>
  <si>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</si>
  <si>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</si>
  <si>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</si>
  <si>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</si>
  <si>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</si>
  <si>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</si>
  <si>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</si>
  <si>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</si>
  <si>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</si>
  <si>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</si>
  <si>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</si>
  <si>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</si>
  <si>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</si>
  <si>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</si>
  <si>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</si>
  <si>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</si>
  <si>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</si>
  <si>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</si>
  <si>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</si>
  <si>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</si>
  <si>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</si>
  <si>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</si>
  <si>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</si>
  <si>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</si>
  <si>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</si>
  <si>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</si>
  <si>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</si>
  <si>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</si>
  <si>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</si>
  <si>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</si>
  <si>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</si>
  <si>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</si>
  <si>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</si>
  <si>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</si>
  <si>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</si>
  <si>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</si>
  <si>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</si>
  <si>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</si>
  <si>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</si>
  <si>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</si>
  <si>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</si>
  <si>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</si>
  <si>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</si>
  <si>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</si>
  <si>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</si>
  <si>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</si>
  <si>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</si>
  <si>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</si>
  <si>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</si>
  <si>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</si>
  <si>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</si>
  <si>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</si>
  <si>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</si>
  <si>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</si>
  <si>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</si>
  <si>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</si>
  <si>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</si>
  <si>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</si>
  <si>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</si>
  <si>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</si>
  <si>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</si>
  <si>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</si>
  <si>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</si>
  <si>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</si>
  <si>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</si>
  <si>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</si>
  <si>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</si>
  <si>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</si>
  <si>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</si>
  <si>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</si>
  <si>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</si>
  <si>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</si>
  <si>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</si>
  <si>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</si>
  <si>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</si>
  <si>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</si>
  <si>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</si>
  <si>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</si>
  <si>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</si>
  <si>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</si>
  <si>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</si>
  <si>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</si>
  <si>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</si>
  <si>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</si>
  <si>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</si>
  <si>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</si>
  <si>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</si>
  <si>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</si>
  <si>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</si>
  <si>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</si>
  <si>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</si>
  <si>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</si>
  <si>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</si>
  <si>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</si>
  <si>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</si>
  <si>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</si>
  <si>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</si>
  <si>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</si>
  <si>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</si>
  <si>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</si>
  <si>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</si>
  <si>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</si>
  <si>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</si>
  <si>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</si>
  <si>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</si>
  <si>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</si>
  <si>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</si>
  <si>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</si>
  <si>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</si>
  <si>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</si>
  <si>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</si>
  <si>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</si>
  <si>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</si>
  <si>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</si>
  <si>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</si>
  <si>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</si>
  <si>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</si>
  <si>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</si>
  <si>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</si>
  <si>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</si>
  <si>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</si>
  <si>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</si>
  <si>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</si>
  <si>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</si>
  <si>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</si>
  <si>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</si>
  <si>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</si>
  <si>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</si>
  <si>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</si>
  <si>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</si>
  <si>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</si>
  <si>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</si>
  <si>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</si>
  <si>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</si>
  <si>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</si>
  <si>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</si>
  <si>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</si>
  <si>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</si>
  <si>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</si>
  <si>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</si>
  <si>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</si>
  <si>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</si>
  <si>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</si>
  <si>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</si>
  <si>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</si>
  <si>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</si>
  <si>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</si>
  <si>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</si>
  <si>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</si>
  <si>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</si>
  <si>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</si>
  <si>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</si>
  <si>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</si>
  <si>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</si>
  <si>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</si>
  <si>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</si>
  <si>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</si>
  <si>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</si>
  <si>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</si>
  <si>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</si>
  <si>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</si>
  <si>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</si>
  <si>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</si>
  <si>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</si>
  <si>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</si>
  <si>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</si>
  <si>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</si>
  <si>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</si>
  <si>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</si>
  <si>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</si>
  <si>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</si>
  <si>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</si>
  <si>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</si>
  <si>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</si>
  <si>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</si>
  <si>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</si>
  <si>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</si>
  <si>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</si>
  <si>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</si>
  <si>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</si>
  <si>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</si>
  <si>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</si>
  <si>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</si>
  <si>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</si>
  <si>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</si>
  <si>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</si>
  <si>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</si>
  <si>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</si>
  <si>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</si>
  <si>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</si>
  <si>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</si>
  <si>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</si>
  <si>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</si>
  <si>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</si>
  <si>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</si>
  <si>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</si>
  <si>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</si>
  <si>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</si>
  <si>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</si>
  <si>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</si>
  <si>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</si>
  <si>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</si>
  <si>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</si>
  <si>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</si>
  <si>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</si>
  <si>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</si>
  <si>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</si>
  <si>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</si>
  <si>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</si>
  <si>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</si>
  <si>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</si>
  <si>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</si>
  <si>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</si>
  <si>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</si>
  <si>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</si>
  <si>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</si>
  <si>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</si>
  <si>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</si>
  <si>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</si>
  <si>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</si>
  <si>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</si>
  <si>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</si>
  <si>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</si>
  <si>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</si>
  <si>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</si>
  <si>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</si>
  <si>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</si>
  <si>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</si>
  <si>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</si>
  <si>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</si>
  <si>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</si>
  <si>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</si>
  <si>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</si>
  <si>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</si>
  <si>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</si>
  <si>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</si>
  <si>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</si>
  <si>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</si>
  <si>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</si>
  <si>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</si>
  <si>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</si>
  <si>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</si>
  <si>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</si>
  <si>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</si>
  <si>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</si>
  <si>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</si>
  <si>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</si>
  <si>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</si>
  <si>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</si>
  <si>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</si>
  <si>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</si>
  <si>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</si>
  <si>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</si>
  <si>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</si>
  <si>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</si>
  <si>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</si>
  <si>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</si>
  <si>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</si>
  <si>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</si>
  <si>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</si>
  <si>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</si>
  <si>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</si>
  <si>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</si>
  <si>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</si>
  <si>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</si>
  <si>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</si>
  <si>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</si>
  <si>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</si>
  <si>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</si>
  <si>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</si>
  <si>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</si>
  <si>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</si>
  <si>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</si>
  <si>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</si>
  <si>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</si>
  <si>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</si>
  <si>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</si>
  <si>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</si>
  <si>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</si>
  <si>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</si>
  <si>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</si>
  <si>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</si>
  <si>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</si>
  <si>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</si>
  <si>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</si>
  <si>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</si>
  <si>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</si>
  <si>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</si>
  <si>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</si>
  <si>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</si>
  <si>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</si>
  <si>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</si>
  <si>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</si>
  <si>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</si>
  <si>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</si>
  <si>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</si>
  <si>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</si>
  <si>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</si>
  <si>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</si>
  <si>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</si>
  <si>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</si>
  <si>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</si>
  <si>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</si>
  <si>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</si>
  <si>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</si>
  <si>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</si>
  <si>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</si>
  <si>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</si>
  <si>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</si>
  <si>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</si>
  <si>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</si>
  <si>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</si>
  <si>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</si>
  <si>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</si>
  <si>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</si>
  <si>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</si>
  <si>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</si>
  <si>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</si>
  <si>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</si>
  <si>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</si>
  <si>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</si>
  <si>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</si>
  <si>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</si>
  <si>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</si>
  <si>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</si>
  <si>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</si>
  <si>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</si>
  <si>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</si>
  <si>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</si>
  <si>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</si>
  <si>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</si>
  <si>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</si>
  <si>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</si>
  <si>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</si>
  <si>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</si>
  <si>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</si>
  <si>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</si>
  <si>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</si>
  <si>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</si>
  <si>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</si>
  <si>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</si>
  <si>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</si>
  <si>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</si>
  <si>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</si>
  <si>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</si>
  <si>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</si>
  <si>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</si>
  <si>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</si>
  <si>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</si>
  <si>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</si>
  <si>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</si>
  <si>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</si>
  <si>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</si>
  <si>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</si>
  <si>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</si>
  <si>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</si>
  <si>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</si>
  <si>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</si>
  <si>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</si>
  <si>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</si>
  <si>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</si>
  <si>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</si>
  <si>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</si>
  <si>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</si>
  <si>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</si>
  <si>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</si>
  <si>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</si>
  <si>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</si>
  <si>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</si>
  <si>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</si>
  <si>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</si>
  <si>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</si>
  <si>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</si>
  <si>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</si>
  <si>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</si>
  <si>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</si>
  <si>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</si>
  <si>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</si>
  <si>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</si>
  <si>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</si>
  <si>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</si>
  <si>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</si>
  <si>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</si>
  <si>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</si>
  <si>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</si>
  <si>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</si>
  <si>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</si>
  <si>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</si>
  <si>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</si>
  <si>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</si>
  <si>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</si>
  <si>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</si>
  <si>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</si>
  <si>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</si>
  <si>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</si>
  <si>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</si>
  <si>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</si>
  <si>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</si>
  <si>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</si>
  <si>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</si>
  <si>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</si>
  <si>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</si>
  <si>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</si>
  <si>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</si>
  <si>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</si>
  <si>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</si>
  <si>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</si>
  <si>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</si>
  <si>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</si>
  <si>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</si>
  <si>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</si>
  <si>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</si>
  <si>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</si>
  <si>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</si>
  <si>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</si>
  <si>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</si>
  <si>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</si>
  <si>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</si>
  <si>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</si>
  <si>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</si>
  <si>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</si>
  <si>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</si>
  <si>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</si>
  <si>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</si>
  <si>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</si>
  <si>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</si>
  <si>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</si>
  <si>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</si>
  <si>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</si>
  <si>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</si>
  <si>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</si>
  <si>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</si>
  <si>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</si>
  <si>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</si>
  <si>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</si>
  <si>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</si>
  <si>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</si>
  <si>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</si>
  <si>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</si>
  <si>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</si>
  <si>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</si>
  <si>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</si>
  <si>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</si>
  <si>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</si>
  <si>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</si>
  <si>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</si>
  <si>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</si>
  <si>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</si>
  <si>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</si>
  <si>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</si>
  <si>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</si>
  <si>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</si>
  <si>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</si>
  <si>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</si>
  <si>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</si>
  <si>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</si>
  <si>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</si>
  <si>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</si>
  <si>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</si>
  <si>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</si>
  <si>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</si>
  <si>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</si>
  <si>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</si>
  <si>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</si>
  <si>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</si>
  <si>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</si>
  <si>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</si>
  <si>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</si>
  <si>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</si>
  <si>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</si>
  <si>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</si>
  <si>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</si>
  <si>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</si>
  <si>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</si>
  <si>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</si>
  <si>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</si>
  <si>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</si>
  <si>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</si>
  <si>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</si>
  <si>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</si>
  <si>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</si>
  <si>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</si>
  <si>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</si>
  <si>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</si>
  <si>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</si>
  <si>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</si>
  <si>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</si>
  <si>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</si>
  <si>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</si>
  <si>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</si>
  <si>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</si>
  <si>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</si>
  <si>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</si>
  <si>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</si>
  <si>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</si>
  <si>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</si>
  <si>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</si>
  <si>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</si>
  <si>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</si>
  <si>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</si>
  <si>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</si>
  <si>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</si>
  <si>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</si>
  <si>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</si>
  <si>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</si>
  <si>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</si>
  <si>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</si>
  <si>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</si>
  <si>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</si>
  <si>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</si>
  <si>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</si>
  <si>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</si>
  <si>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</si>
  <si>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</si>
  <si>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</si>
  <si>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</si>
  <si>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</si>
  <si>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</si>
  <si>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</si>
  <si>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</si>
  <si>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</si>
  <si>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</si>
  <si>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</si>
  <si>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</si>
  <si>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</si>
  <si>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</si>
  <si>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</si>
  <si>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</si>
  <si>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</si>
  <si>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</si>
  <si>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</si>
  <si>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</si>
  <si>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</si>
  <si>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</si>
  <si>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</si>
  <si>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</si>
  <si>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</si>
  <si>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</si>
  <si>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</si>
  <si>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</si>
  <si>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</si>
  <si>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</si>
  <si>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</si>
  <si>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</si>
  <si>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</si>
  <si>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</si>
  <si>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</si>
  <si>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</si>
  <si>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</si>
  <si>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</si>
  <si>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</si>
  <si>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</si>
  <si>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</si>
  <si>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</si>
  <si>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</si>
  <si>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</si>
  <si>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</si>
  <si>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</si>
  <si>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</si>
  <si>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</si>
  <si>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</si>
  <si>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</si>
  <si>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</si>
  <si>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</si>
  <si>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</si>
  <si>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</si>
  <si>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</si>
  <si>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</si>
  <si>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</si>
  <si>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</si>
  <si>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</si>
  <si>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</si>
  <si>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</si>
  <si>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</si>
  <si>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</si>
  <si>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</si>
  <si>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</si>
  <si>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</si>
  <si>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</si>
  <si>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</si>
  <si>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</si>
  <si>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</si>
  <si>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</si>
  <si>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</si>
  <si>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</si>
  <si>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</si>
  <si>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</si>
  <si>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</si>
  <si>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</si>
  <si>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</si>
  <si>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</si>
  <si>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</si>
  <si>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</si>
  <si>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</si>
  <si>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</si>
  <si>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</si>
  <si>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</si>
  <si>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</si>
  <si>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</si>
  <si>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</si>
  <si>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</si>
  <si>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</si>
  <si>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</si>
  <si>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</si>
  <si>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</si>
  <si>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</si>
  <si>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</si>
  <si>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</si>
  <si>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</si>
  <si>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</si>
  <si>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</si>
  <si>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</si>
  <si>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</si>
  <si>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</si>
  <si>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</si>
  <si>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</si>
  <si>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</si>
  <si>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</si>
  <si>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</si>
  <si>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</si>
  <si>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</si>
  <si>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</si>
  <si>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</si>
  <si>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</si>
  <si>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</si>
  <si>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</si>
  <si>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</si>
  <si>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</si>
  <si>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</si>
  <si>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</si>
  <si>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</si>
  <si>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</si>
  <si>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</si>
  <si>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</si>
  <si>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</si>
  <si>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</si>
  <si>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</si>
  <si>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</si>
  <si>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</si>
  <si>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</si>
  <si>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</si>
  <si>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</si>
  <si>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</si>
  <si>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</si>
  <si>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</si>
  <si>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</si>
  <si>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</si>
  <si>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</si>
  <si>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</si>
  <si>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</si>
  <si>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</si>
  <si>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</si>
  <si>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</si>
  <si>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</si>
  <si>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</si>
  <si>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</si>
  <si>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</si>
  <si>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</si>
  <si>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</si>
  <si>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</si>
  <si>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</si>
  <si>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</si>
  <si>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</si>
  <si>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</si>
  <si>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</si>
  <si>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</si>
  <si>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</si>
  <si>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</si>
  <si>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</si>
  <si>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</si>
  <si>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</si>
  <si>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</si>
  <si>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</si>
  <si>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</si>
  <si>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</si>
  <si>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</si>
  <si>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</si>
  <si>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</si>
  <si>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</si>
  <si>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</si>
  <si>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</si>
  <si>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</si>
  <si>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</si>
  <si>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</si>
  <si>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</si>
  <si>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</si>
  <si>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</si>
  <si>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</si>
  <si>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</si>
  <si>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</si>
  <si>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</si>
  <si>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</si>
  <si>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</si>
  <si>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</si>
  <si>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</si>
  <si>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</si>
  <si>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</si>
  <si>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</si>
  <si>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</si>
  <si>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</si>
  <si>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</si>
  <si>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</si>
  <si>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</si>
  <si>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</si>
  <si>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</si>
  <si>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</si>
  <si>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</si>
  <si>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</si>
  <si>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</si>
  <si>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</si>
  <si>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</si>
  <si>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</si>
  <si>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</si>
  <si>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</si>
  <si>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</si>
  <si>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</si>
  <si>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</si>
  <si>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</si>
  <si>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</si>
  <si>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</si>
  <si>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</si>
  <si>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</si>
  <si>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</si>
  <si>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</si>
  <si>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</si>
  <si>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</si>
  <si>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</si>
  <si>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</si>
  <si>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</si>
  <si>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</si>
  <si>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</si>
  <si>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</si>
  <si>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</si>
  <si>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</si>
  <si>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</si>
  <si>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</si>
  <si>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</si>
  <si>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</si>
  <si>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</si>
  <si>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</si>
  <si>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</si>
  <si>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</si>
  <si>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</si>
  <si>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</si>
  <si>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</si>
  <si>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</si>
  <si>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</si>
  <si>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</si>
  <si>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</si>
  <si>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</si>
  <si>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</si>
  <si>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</si>
  <si>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</si>
  <si>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</si>
  <si>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</si>
  <si>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</si>
  <si>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</si>
  <si>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</si>
  <si>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</si>
  <si>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</si>
  <si>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</si>
  <si>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</si>
  <si>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</si>
  <si>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</si>
  <si>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</si>
  <si>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</si>
  <si>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</si>
  <si>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</si>
  <si>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</si>
  <si>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</si>
  <si>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</si>
  <si>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</si>
  <si>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</si>
  <si>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</si>
  <si>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</si>
  <si>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</si>
  <si>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</si>
  <si>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</si>
  <si>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</si>
  <si>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</si>
  <si>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</si>
  <si>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</si>
  <si>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</si>
  <si>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</si>
  <si>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</si>
  <si>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</si>
  <si>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</si>
  <si>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</si>
  <si>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</si>
  <si>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</si>
  <si>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</si>
  <si>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</si>
  <si>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</si>
  <si>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</si>
  <si>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</si>
  <si>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</si>
  <si>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</si>
  <si>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</si>
  <si>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</si>
  <si>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</si>
  <si>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</si>
  <si>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</si>
  <si>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</si>
  <si>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</si>
  <si>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</si>
  <si>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</si>
  <si>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</si>
  <si>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</si>
  <si>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</si>
  <si>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</si>
  <si>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</si>
  <si>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</si>
  <si>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</si>
  <si>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</si>
  <si>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</si>
  <si>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</si>
  <si>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</si>
  <si>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</si>
  <si>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</si>
  <si>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</si>
  <si>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</si>
  <si>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</si>
  <si>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</si>
  <si>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</si>
  <si>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</si>
  <si>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</si>
  <si>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</si>
  <si>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</si>
  <si>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</si>
  <si>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</si>
  <si>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</si>
  <si>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</si>
  <si>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</si>
  <si>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</si>
  <si>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</si>
  <si>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</si>
  <si>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</si>
  <si>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</si>
  <si>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</si>
  <si>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</si>
  <si>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</si>
  <si>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</si>
  <si>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</si>
  <si>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</si>
  <si>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</si>
  <si>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</si>
  <si>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</si>
  <si>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</si>
  <si>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</si>
  <si>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</si>
  <si>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</si>
  <si>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</si>
  <si>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</si>
  <si>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</si>
  <si>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</si>
  <si>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</si>
  <si>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</si>
  <si>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</si>
  <si>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</si>
  <si>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</si>
  <si>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</si>
  <si>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</si>
  <si>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</si>
  <si>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</si>
  <si>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</si>
  <si>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</si>
  <si>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</si>
  <si>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</si>
  <si>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</si>
  <si>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</si>
  <si>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</si>
  <si>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</si>
  <si>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</si>
  <si>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</si>
  <si>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</si>
  <si>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</si>
  <si>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</si>
  <si>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</si>
  <si>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</si>
  <si>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</si>
  <si>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</si>
  <si>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</si>
  <si>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</si>
  <si>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</si>
  <si>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</si>
  <si>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</si>
  <si>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</si>
  <si>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</si>
  <si>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</si>
  <si>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</si>
  <si>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</si>
  <si>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</si>
  <si>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</si>
  <si>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</si>
  <si>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</si>
  <si>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</si>
  <si>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</si>
  <si>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</si>
  <si>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</si>
  <si>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</si>
  <si>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</si>
  <si>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</si>
  <si>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</si>
  <si>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</si>
  <si>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</si>
  <si>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</si>
  <si>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</si>
  <si>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</si>
  <si>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</si>
  <si>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</si>
  <si>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</si>
  <si>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</si>
  <si>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</si>
  <si>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</si>
  <si>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</si>
  <si>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</si>
  <si>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</si>
  <si>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</si>
  <si>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</si>
  <si>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</si>
  <si>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</si>
  <si>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</si>
  <si>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</si>
  <si>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</si>
  <si>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</si>
  <si>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</si>
  <si>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</si>
  <si>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</si>
  <si>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</si>
  <si>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</si>
  <si>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</si>
  <si>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</si>
  <si>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</si>
  <si>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</si>
  <si>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</si>
  <si>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</si>
  <si>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</si>
  <si>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</si>
  <si>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</si>
  <si>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</si>
  <si>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</si>
  <si>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</si>
  <si>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</si>
  <si>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</si>
  <si>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</si>
  <si>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</si>
  <si>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</si>
  <si>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</si>
  <si>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</si>
  <si>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</si>
  <si>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</si>
  <si>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</si>
  <si>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</si>
  <si>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</si>
  <si>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</si>
  <si>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</si>
  <si>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</si>
  <si>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</si>
  <si>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</si>
  <si>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</si>
  <si>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</si>
  <si>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</si>
  <si>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</si>
  <si>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</si>
  <si>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</si>
  <si>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</si>
  <si>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</si>
  <si>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</si>
  <si>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</si>
  <si>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</si>
  <si>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</si>
  <si>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</si>
  <si>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</si>
  <si>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</si>
  <si>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</si>
  <si>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</si>
  <si>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</si>
  <si>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</si>
  <si>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</si>
  <si>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</si>
  <si>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</si>
  <si>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</si>
  <si>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</si>
  <si>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</si>
  <si>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</si>
  <si>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</si>
  <si>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</si>
  <si>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</si>
  <si>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</si>
  <si>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</si>
  <si>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</si>
  <si>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</si>
  <si>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</si>
  <si>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</si>
  <si>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</si>
  <si>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</si>
  <si>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</si>
  <si>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</si>
  <si>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</si>
  <si>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</si>
  <si>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</si>
  <si>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</si>
  <si>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</si>
  <si>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</si>
  <si>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</si>
  <si>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</si>
  <si>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</si>
  <si>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</si>
  <si>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</si>
  <si>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</si>
  <si>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</si>
  <si>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</si>
  <si>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</si>
  <si>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</si>
  <si>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</si>
  <si>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</si>
  <si>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</si>
  <si>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</si>
  <si>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</si>
  <si>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</si>
  <si>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</si>
  <si>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</si>
  <si>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</si>
  <si>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</si>
  <si>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</si>
  <si>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</si>
  <si>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</si>
  <si>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</si>
  <si>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</si>
  <si>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</si>
  <si>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</si>
  <si>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</si>
  <si>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</si>
  <si>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</si>
  <si>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</si>
  <si>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</si>
  <si>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</si>
  <si>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</si>
  <si>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</si>
  <si>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</si>
  <si>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</si>
  <si>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</si>
  <si>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</si>
  <si>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</si>
  <si>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</si>
  <si>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</si>
  <si>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</si>
  <si>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</si>
  <si>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</si>
  <si>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</si>
  <si>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</si>
  <si>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</si>
  <si>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</si>
  <si>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</si>
  <si>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</si>
  <si>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</si>
  <si>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</si>
  <si>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</si>
  <si>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</si>
  <si>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</si>
  <si>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</si>
  <si>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</si>
  <si>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</si>
  <si>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</si>
  <si>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</si>
  <si>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</si>
  <si>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</si>
  <si>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</si>
  <si>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</si>
  <si>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</si>
  <si>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</si>
  <si>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</si>
  <si>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</si>
  <si>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</si>
  <si>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</si>
  <si>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</si>
  <si>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</si>
  <si>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</si>
  <si>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</si>
  <si>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</si>
  <si>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</si>
  <si>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</si>
  <si>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</si>
  <si>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</si>
  <si>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</si>
  <si>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</si>
  <si>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</si>
  <si>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</si>
  <si>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</si>
  <si>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</si>
  <si>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</si>
  <si>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</si>
  <si>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</si>
  <si>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</si>
  <si>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</si>
  <si>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</si>
  <si>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</si>
  <si>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</si>
  <si>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</si>
  <si>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</si>
  <si>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</si>
  <si>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</si>
  <si>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</si>
  <si>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</si>
  <si>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</si>
  <si>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</si>
  <si>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</si>
  <si>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</si>
  <si>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</si>
  <si>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</si>
  <si>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</si>
  <si>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</si>
  <si>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</si>
  <si>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</si>
  <si>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</si>
  <si>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</si>
  <si>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</si>
  <si>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</si>
  <si>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</si>
  <si>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</si>
  <si>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</si>
  <si>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</si>
  <si>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</si>
  <si>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</si>
  <si>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</si>
  <si>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</si>
  <si>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</si>
  <si>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</si>
  <si>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</si>
  <si>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</si>
  <si>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</si>
  <si>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</si>
  <si>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</si>
  <si>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</si>
  <si>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</si>
  <si>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</si>
  <si>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</si>
  <si>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</si>
  <si>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</si>
  <si>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</si>
  <si>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</si>
  <si>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</si>
  <si>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</si>
  <si>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</si>
  <si>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</si>
  <si>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</si>
  <si>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</si>
  <si>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</si>
  <si>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</si>
  <si>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</si>
  <si>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</si>
  <si>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</si>
  <si>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</si>
  <si>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</si>
  <si>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</si>
  <si>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</si>
  <si>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</si>
  <si>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</si>
  <si>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</si>
  <si>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</si>
  <si>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</si>
  <si>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</si>
  <si>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</si>
  <si>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</si>
  <si>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</si>
  <si>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</si>
  <si>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</si>
  <si>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</si>
  <si>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</si>
  <si>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</si>
  <si>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</si>
  <si>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</si>
  <si>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</si>
  <si>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</si>
  <si>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</si>
  <si>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</si>
  <si>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</si>
  <si>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</si>
  <si>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</si>
  <si>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</si>
  <si>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</si>
  <si>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</si>
  <si>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</si>
  <si>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</si>
  <si>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</si>
  <si>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</si>
  <si>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</si>
  <si>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</si>
  <si>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</si>
  <si>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</si>
  <si>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</si>
  <si>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</si>
  <si>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</si>
  <si>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</si>
  <si>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</si>
  <si>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</si>
  <si>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</si>
  <si>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</si>
  <si>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</si>
  <si>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</si>
  <si>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</si>
  <si>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</si>
  <si>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</si>
  <si>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</si>
  <si>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</si>
  <si>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</si>
  <si>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</si>
  <si>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</si>
  <si>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</si>
  <si>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</si>
  <si>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</si>
  <si>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</si>
  <si>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</si>
  <si>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</si>
  <si>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</si>
  <si>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</si>
  <si>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</si>
  <si>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</si>
  <si>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</si>
  <si>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</si>
  <si>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</si>
  <si>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</si>
  <si>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</si>
  <si>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</si>
  <si>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</si>
  <si>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</si>
  <si>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</si>
  <si>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</si>
  <si>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</si>
  <si>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</si>
  <si>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</si>
  <si>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</si>
  <si>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</si>
  <si>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</si>
  <si>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</si>
  <si>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</si>
  <si>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</si>
  <si>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</si>
  <si>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</si>
  <si>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</si>
  <si>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</si>
  <si>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</si>
  <si>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</si>
  <si>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</si>
  <si>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</si>
  <si>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</si>
  <si>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</si>
  <si>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</si>
  <si>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</si>
  <si>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</si>
  <si>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</si>
  <si>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</si>
  <si>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</si>
  <si>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</si>
  <si>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</si>
  <si>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</si>
  <si>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</si>
  <si>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</si>
  <si>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</si>
  <si>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</si>
  <si>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</si>
  <si>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</si>
  <si>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</si>
  <si>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</si>
  <si>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</si>
  <si>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</si>
  <si>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</si>
  <si>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</si>
  <si>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</si>
  <si>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</si>
  <si>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</si>
  <si>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</si>
  <si>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</si>
  <si>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</si>
  <si>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</si>
  <si>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</si>
  <si>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</si>
  <si>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</si>
  <si>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</si>
  <si>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</si>
  <si>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</si>
  <si>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</si>
  <si>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</si>
  <si>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</si>
  <si>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</si>
  <si>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</si>
  <si>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</si>
  <si>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</si>
  <si>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</si>
  <si>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</si>
  <si>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</si>
  <si>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</si>
  <si>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</si>
  <si>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</si>
  <si>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</si>
  <si>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</si>
  <si>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</si>
  <si>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</si>
  <si>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</si>
  <si>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</si>
  <si>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</si>
  <si>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</si>
  <si>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</si>
  <si>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</si>
  <si>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</si>
  <si>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</si>
  <si>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</si>
  <si>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</si>
  <si>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</si>
  <si>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</si>
  <si>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</si>
  <si>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</si>
  <si>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</si>
  <si>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</si>
  <si>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</si>
  <si>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</si>
  <si>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</si>
  <si>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</si>
  <si>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</si>
  <si>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</si>
  <si>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</si>
  <si>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</si>
  <si>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</si>
  <si>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</si>
  <si>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</si>
  <si>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</si>
  <si>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</si>
  <si>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</si>
  <si>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</si>
  <si>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</si>
  <si>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</si>
  <si>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</si>
  <si>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</si>
  <si>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</si>
  <si>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</si>
  <si>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</si>
  <si>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</si>
  <si>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</si>
  <si>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</si>
  <si>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</si>
  <si>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</si>
  <si>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</si>
  <si>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</si>
  <si>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</si>
  <si>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</si>
  <si>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</si>
  <si>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</si>
  <si>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</si>
  <si>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</si>
  <si>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</si>
  <si>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</si>
  <si>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</si>
  <si>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</si>
  <si>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</si>
  <si>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</si>
  <si>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</si>
  <si>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</si>
  <si>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</si>
  <si>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</si>
  <si>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</si>
  <si>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</si>
  <si>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</si>
  <si>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</si>
  <si>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</si>
  <si>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</si>
  <si>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</si>
  <si>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</si>
  <si>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</si>
  <si>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</si>
  <si>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</si>
  <si>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</si>
  <si>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</si>
  <si>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</si>
  <si>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</si>
  <si>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</si>
  <si>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</si>
  <si>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</si>
  <si>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</si>
  <si>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</si>
  <si>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</si>
  <si>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</si>
  <si>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</si>
  <si>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</si>
  <si>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</si>
  <si>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</si>
  <si>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</si>
  <si>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</si>
  <si>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</si>
  <si>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</si>
  <si>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</si>
  <si>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</si>
  <si>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</si>
  <si>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</si>
  <si>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</si>
  <si>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</si>
  <si>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</si>
  <si>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</si>
  <si>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</si>
  <si>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</si>
  <si>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</si>
  <si>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</si>
  <si>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</si>
  <si>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</si>
  <si>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</si>
  <si>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</si>
  <si>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</si>
  <si>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</si>
  <si>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</si>
  <si>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</si>
  <si>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</si>
  <si>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</si>
  <si>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</si>
  <si>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</si>
  <si>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</si>
  <si>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</si>
  <si>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</si>
  <si>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</si>
  <si>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</si>
  <si>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</si>
  <si>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</si>
  <si>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</si>
  <si>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</si>
  <si>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</si>
  <si>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</si>
  <si>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</si>
  <si>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</si>
  <si>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</si>
  <si>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</si>
  <si>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</si>
  <si>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</si>
  <si>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</si>
  <si>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</si>
  <si>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</si>
  <si>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</si>
  <si>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</si>
  <si>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</si>
  <si>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</si>
  <si>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</si>
  <si>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</si>
  <si>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</si>
  <si>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</si>
  <si>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</si>
  <si>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</si>
  <si>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</si>
  <si>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</si>
  <si>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</si>
  <si>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</si>
  <si>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</si>
  <si>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</si>
  <si>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</si>
  <si>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</si>
  <si>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</si>
  <si>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</si>
  <si>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</si>
  <si>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</si>
  <si>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</si>
  <si>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</si>
  <si>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</si>
  <si>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</si>
  <si>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</si>
  <si>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</si>
  <si>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</si>
  <si>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</si>
  <si>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</si>
  <si>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</si>
  <si>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</si>
  <si>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</si>
  <si>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</si>
  <si>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</si>
  <si>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</si>
  <si>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</si>
  <si>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</si>
  <si>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</si>
  <si>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</si>
  <si>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</si>
  <si>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</si>
  <si>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</si>
  <si>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</si>
  <si>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</si>
  <si>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</si>
  <si>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</si>
  <si>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</si>
  <si>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</si>
  <si>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</si>
  <si>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</si>
  <si>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</si>
  <si>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</si>
  <si>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</si>
  <si>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</si>
  <si>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</si>
  <si>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</si>
  <si>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</si>
  <si>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</si>
  <si>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</si>
  <si>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</si>
  <si>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</si>
  <si>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</si>
  <si>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</si>
  <si>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</si>
  <si>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</si>
  <si>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</si>
  <si>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</si>
  <si>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</si>
  <si>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</si>
  <si>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</si>
  <si>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</si>
  <si>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</si>
  <si>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</si>
  <si>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</si>
  <si>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</si>
  <si>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</si>
  <si>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</si>
  <si>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</si>
  <si>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</si>
  <si>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</si>
  <si>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</si>
  <si>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</si>
  <si>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</si>
  <si>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</si>
  <si>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</si>
  <si>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</si>
  <si>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</si>
  <si>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</si>
  <si>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</si>
  <si>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</si>
  <si>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</si>
  <si>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</si>
  <si>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</si>
  <si>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</si>
  <si>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</si>
  <si>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</si>
  <si>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</si>
  <si>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</si>
  <si>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</si>
  <si>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</si>
  <si>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</si>
  <si>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</si>
  <si>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</si>
  <si>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</si>
  <si>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</si>
  <si>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</si>
  <si>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</si>
  <si>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</si>
  <si>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</si>
  <si>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</si>
  <si>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</si>
  <si>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</si>
  <si>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</si>
  <si>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</si>
  <si>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</si>
  <si>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</si>
  <si>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</si>
  <si>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</si>
  <si>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</si>
  <si>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</si>
  <si>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</si>
  <si>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</si>
  <si>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</si>
  <si>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</si>
  <si>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</si>
  <si>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</si>
  <si>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</si>
  <si>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</si>
  <si>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</si>
  <si>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</si>
  <si>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</si>
  <si>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</si>
  <si>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</si>
  <si>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</si>
  <si>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</si>
  <si>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</si>
  <si>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</si>
  <si>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</si>
  <si>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</si>
  <si>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</si>
  <si>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</si>
  <si>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</si>
  <si>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</si>
  <si>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</si>
  <si>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</si>
  <si>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</si>
  <si>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</si>
  <si>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</si>
  <si>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</si>
  <si>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</si>
  <si>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</si>
  <si>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</si>
  <si>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</si>
  <si>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</si>
  <si>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</si>
  <si>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</si>
  <si>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</si>
  <si>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</si>
  <si>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</si>
  <si>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</si>
  <si>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</si>
  <si>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</si>
  <si>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</si>
  <si>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</si>
  <si>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</si>
  <si>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</si>
  <si>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</si>
  <si>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</si>
  <si>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</si>
  <si>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</si>
  <si>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</si>
  <si>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</si>
  <si>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</si>
  <si>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</si>
  <si>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</si>
  <si>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</si>
  <si>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</si>
  <si>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</si>
  <si>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</si>
  <si>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</si>
  <si>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</si>
  <si>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</si>
  <si>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</si>
  <si>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</si>
  <si>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</si>
  <si>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</si>
  <si>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</si>
  <si>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</si>
  <si>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</si>
  <si>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</si>
  <si>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</si>
  <si>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</si>
  <si>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</si>
  <si>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</si>
  <si>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</si>
  <si>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</si>
  <si>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</si>
  <si>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</si>
  <si>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</si>
  <si>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</si>
  <si>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</si>
  <si>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</si>
  <si>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</si>
  <si>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</si>
  <si>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</si>
  <si>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</si>
  <si>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</si>
  <si>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</si>
  <si>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</si>
  <si>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</si>
  <si>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</si>
  <si>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</si>
  <si>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</si>
  <si>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</si>
  <si>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</si>
  <si>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</si>
  <si>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</si>
  <si>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</si>
  <si>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</si>
  <si>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</si>
  <si>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</si>
  <si>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</si>
  <si>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</si>
  <si>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</si>
  <si>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</si>
  <si>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</si>
  <si>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</si>
  <si>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</si>
  <si>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</si>
  <si>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</si>
  <si>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</si>
  <si>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</si>
  <si>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</si>
  <si>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</si>
  <si>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</si>
  <si>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</si>
  <si>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</si>
  <si>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</si>
  <si>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</si>
  <si>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</si>
  <si>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</si>
  <si>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</si>
  <si>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</si>
  <si>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</si>
  <si>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</si>
  <si>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</si>
  <si>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</si>
  <si>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</si>
  <si>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</si>
  <si>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</si>
  <si>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</si>
  <si>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</si>
  <si>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</si>
  <si>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</si>
  <si>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</si>
  <si>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</si>
  <si>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</si>
  <si>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</si>
  <si>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</si>
  <si>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</si>
  <si>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</si>
  <si>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</si>
  <si>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</si>
  <si>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</si>
  <si>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</si>
  <si>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</si>
  <si>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</si>
  <si>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</si>
  <si>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</si>
  <si>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</si>
  <si>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</si>
  <si>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</si>
  <si>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</si>
  <si>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</si>
  <si>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</si>
  <si>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</si>
  <si>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</si>
  <si>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</si>
  <si>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</si>
  <si>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</si>
  <si>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</si>
  <si>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</si>
  <si>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</si>
  <si>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</si>
  <si>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</si>
  <si>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</si>
  <si>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</si>
  <si>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</si>
  <si>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</si>
  <si>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</si>
  <si>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</si>
  <si>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</si>
  <si>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</si>
  <si>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</si>
  <si>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</si>
  <si>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</si>
  <si>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</si>
  <si>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</si>
  <si>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</si>
  <si>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</si>
  <si>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</si>
  <si>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</si>
  <si>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</si>
  <si>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</si>
  <si>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</si>
  <si>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</si>
  <si>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</si>
  <si>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</si>
  <si>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</si>
  <si>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</si>
  <si>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</si>
  <si>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</si>
  <si>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</si>
  <si>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</si>
  <si>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</si>
  <si>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</si>
  <si>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</si>
  <si>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</si>
  <si>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</si>
  <si>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</si>
  <si>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</si>
  <si>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</si>
  <si>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</si>
  <si>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</si>
  <si>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</si>
  <si>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</si>
  <si>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</si>
  <si>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</si>
  <si>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</si>
  <si>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</si>
  <si>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</si>
  <si>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</si>
  <si>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</si>
  <si>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</si>
  <si>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</si>
  <si>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</si>
  <si>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</si>
  <si>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</si>
  <si>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</si>
  <si>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</si>
  <si>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</si>
  <si>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</si>
  <si>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</si>
  <si>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</si>
  <si>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</si>
  <si>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</si>
  <si>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</si>
  <si>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</si>
  <si>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</si>
  <si>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</si>
  <si>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</si>
  <si>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</si>
  <si>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</si>
  <si>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</si>
  <si>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</si>
  <si>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</si>
  <si>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</si>
  <si>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</si>
  <si>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</si>
  <si>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</si>
  <si>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</si>
  <si>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</si>
  <si>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</si>
  <si>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</si>
  <si>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</si>
  <si>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</si>
  <si>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</si>
  <si>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</si>
  <si>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</si>
  <si>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</si>
  <si>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</si>
  <si>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</si>
  <si>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</si>
  <si>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</si>
  <si>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</si>
  <si>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</si>
  <si>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</si>
  <si>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</si>
  <si>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</si>
  <si>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</si>
  <si>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</si>
  <si>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</si>
  <si>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</si>
  <si>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</si>
  <si>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</si>
  <si>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</si>
  <si>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</si>
  <si>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</si>
  <si>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</si>
  <si>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</si>
  <si>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</si>
  <si>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</si>
  <si>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</si>
  <si>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</si>
  <si>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</si>
  <si>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</si>
  <si>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</si>
  <si>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</si>
  <si>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</si>
  <si>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</si>
  <si>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</si>
  <si>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</si>
  <si>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</si>
  <si>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</si>
  <si>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</si>
  <si>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</si>
  <si>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</si>
  <si>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</si>
  <si>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</si>
  <si>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</si>
  <si>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</si>
  <si>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</si>
  <si>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</si>
  <si>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</si>
  <si>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</si>
  <si>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</si>
  <si>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</si>
  <si>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</si>
  <si>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</si>
  <si>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</si>
  <si>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</si>
  <si>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</si>
  <si>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</si>
  <si>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</si>
  <si>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</si>
  <si>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</si>
  <si>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</si>
  <si>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</si>
  <si>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</si>
  <si>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</si>
  <si>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</si>
  <si>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</si>
  <si>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</si>
  <si>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</si>
  <si>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</si>
  <si>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</si>
  <si>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</si>
  <si>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</si>
  <si>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</si>
  <si>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</si>
  <si>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</si>
  <si>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</si>
  <si>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</si>
  <si>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</si>
  <si>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</si>
  <si>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</si>
  <si>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</si>
  <si>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</si>
  <si>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</si>
  <si>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</si>
  <si>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</si>
  <si>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</si>
  <si>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</si>
  <si>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</si>
  <si>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</si>
  <si>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</si>
  <si>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</si>
  <si>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</si>
  <si>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</si>
  <si>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</si>
  <si>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</si>
  <si>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</si>
  <si>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</si>
  <si>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</si>
  <si>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</si>
  <si>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</si>
  <si>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</si>
  <si>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</si>
  <si>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</si>
  <si>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</si>
  <si>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</si>
  <si>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</si>
  <si>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</si>
  <si>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</si>
  <si>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</si>
  <si>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</si>
  <si>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</si>
  <si>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</si>
  <si>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</si>
  <si>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</si>
  <si>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</si>
  <si>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</si>
  <si>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</si>
  <si>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</si>
  <si>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</si>
  <si>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</si>
  <si>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</si>
  <si>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</si>
  <si>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</si>
  <si>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</si>
  <si>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</si>
  <si>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</si>
  <si>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</si>
  <si>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</si>
  <si>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</si>
  <si>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</si>
  <si>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</si>
  <si>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</si>
  <si>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</si>
  <si>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</si>
  <si>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</si>
  <si>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</si>
  <si>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</si>
  <si>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</si>
  <si>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</si>
  <si>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</si>
  <si>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</si>
  <si>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</si>
  <si>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</si>
  <si>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</si>
  <si>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</si>
  <si>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</si>
  <si>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</si>
  <si>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</si>
  <si>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</si>
  <si>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</si>
  <si>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</si>
  <si>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</si>
  <si>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</si>
  <si>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</si>
  <si>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</si>
  <si>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</si>
  <si>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</si>
  <si>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</si>
  <si>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</si>
  <si>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</si>
  <si>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</si>
  <si>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</si>
  <si>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</si>
  <si>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</si>
  <si>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</si>
  <si>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</si>
  <si>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</si>
  <si>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</si>
  <si>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</si>
  <si>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</si>
  <si>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</si>
  <si>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</si>
  <si>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</si>
  <si>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</si>
  <si>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</si>
  <si>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</si>
  <si>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</si>
  <si>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</si>
  <si>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</si>
  <si>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</si>
  <si>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</si>
  <si>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</si>
  <si>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</si>
  <si>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</si>
  <si>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</si>
  <si>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</si>
  <si>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</si>
  <si>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</si>
  <si>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</si>
  <si>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</si>
  <si>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</si>
  <si>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</si>
  <si>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</si>
  <si>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</si>
  <si>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</si>
  <si>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</si>
  <si>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</si>
  <si>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</si>
  <si>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</si>
  <si>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</si>
  <si>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</si>
  <si>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</si>
  <si>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</si>
  <si>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</si>
  <si>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</si>
  <si>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</si>
  <si>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</si>
  <si>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</si>
  <si>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</si>
  <si>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</si>
  <si>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</si>
  <si>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</si>
  <si>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</si>
  <si>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</si>
  <si>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</si>
  <si>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</si>
  <si>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</si>
  <si>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</si>
  <si>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</si>
  <si>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</si>
  <si>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</si>
  <si>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</si>
  <si>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</si>
  <si>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</si>
  <si>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</si>
  <si>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</si>
  <si>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</si>
  <si>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</si>
  <si>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</si>
  <si>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</si>
  <si>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</si>
  <si>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</si>
  <si>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</si>
  <si>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</si>
  <si>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</si>
  <si>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</si>
  <si>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</si>
  <si>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</si>
  <si>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</si>
  <si>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</si>
  <si>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</si>
  <si>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</si>
  <si>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</si>
  <si>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</si>
  <si>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</si>
  <si>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</si>
  <si>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</si>
  <si>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</si>
  <si>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</si>
  <si>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</si>
  <si>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</si>
  <si>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</si>
  <si>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</si>
  <si>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</si>
  <si>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</si>
  <si>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</si>
  <si>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</si>
  <si>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</si>
  <si>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</si>
  <si>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</si>
  <si>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</si>
  <si>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</si>
  <si>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</si>
  <si>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</si>
  <si>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</si>
  <si>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</si>
  <si>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</si>
  <si>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</si>
  <si>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</si>
  <si>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</si>
  <si>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</si>
  <si>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</si>
  <si>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</si>
  <si>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</si>
  <si>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</si>
  <si>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</si>
  <si>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</si>
  <si>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</si>
  <si>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</si>
  <si>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</si>
  <si>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</si>
  <si>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</si>
  <si>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</si>
  <si>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</si>
  <si>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</si>
  <si>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</si>
  <si>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</si>
  <si>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</si>
  <si>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</si>
  <si>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</si>
  <si>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</si>
  <si>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</si>
  <si>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</si>
  <si>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</si>
  <si>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</si>
  <si>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</si>
  <si>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</si>
  <si>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</si>
  <si>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</si>
  <si>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</si>
  <si>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</si>
  <si>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</si>
  <si>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</si>
  <si>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</si>
  <si>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</si>
  <si>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</si>
  <si>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</si>
  <si>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</si>
  <si>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</si>
  <si>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</si>
  <si>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</si>
  <si>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</si>
  <si>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</si>
  <si>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</si>
  <si>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</si>
  <si>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</si>
  <si>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</si>
  <si>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</si>
  <si>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</si>
  <si>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</si>
  <si>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</si>
  <si>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</si>
  <si>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</si>
  <si>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</si>
  <si>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</si>
  <si>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</si>
  <si>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</si>
  <si>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</si>
  <si>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</si>
  <si>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</si>
  <si>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</si>
  <si>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</si>
  <si>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</si>
  <si>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</si>
  <si>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</si>
  <si>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</si>
  <si>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</si>
  <si>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</si>
  <si>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</si>
  <si>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</si>
  <si>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</si>
  <si>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</si>
  <si>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</si>
  <si>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</si>
  <si>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</si>
  <si>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</si>
  <si>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</si>
  <si>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</si>
  <si>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</si>
  <si>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</si>
  <si>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</si>
  <si>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</si>
  <si>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</si>
  <si>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</si>
  <si>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</si>
  <si>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</si>
  <si>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</si>
  <si>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</si>
  <si>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</si>
  <si>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</si>
  <si>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</si>
  <si>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</si>
  <si>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</si>
  <si>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</si>
  <si>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</si>
  <si>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</si>
  <si>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</si>
  <si>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</si>
  <si>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</si>
  <si>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</si>
  <si>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</si>
  <si>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</si>
  <si>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</si>
  <si>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</si>
  <si>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</si>
  <si>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</si>
  <si>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</si>
  <si>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</si>
  <si>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</si>
  <si>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</si>
  <si>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</si>
  <si>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</si>
  <si>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</si>
  <si>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</si>
  <si>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</si>
  <si>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</si>
  <si>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</si>
  <si>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</si>
  <si>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</si>
  <si>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</si>
  <si>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</si>
  <si>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</si>
  <si>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</si>
  <si>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</si>
  <si>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</si>
  <si>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</si>
  <si>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</si>
  <si>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</si>
  <si>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</si>
  <si>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</si>
  <si>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</si>
  <si>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</si>
  <si>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</si>
  <si>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</si>
  <si>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</si>
  <si>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</si>
  <si>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</si>
  <si>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</si>
  <si>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</si>
  <si>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</si>
  <si>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</si>
  <si>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</si>
  <si>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</si>
  <si>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</si>
  <si>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</si>
  <si>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</si>
  <si>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</si>
  <si>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</si>
  <si>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</si>
  <si>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</si>
  <si>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</si>
  <si>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</si>
  <si>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</si>
  <si>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</si>
  <si>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</si>
  <si>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</si>
  <si>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</si>
  <si>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</si>
  <si>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</si>
  <si>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</si>
  <si>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</si>
  <si>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</si>
  <si>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</si>
  <si>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</si>
  <si>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</si>
  <si>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</si>
  <si>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</si>
  <si>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</si>
  <si>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</si>
  <si>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</si>
  <si>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</si>
  <si>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</si>
  <si>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</si>
  <si>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</si>
  <si>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</si>
  <si>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</si>
  <si>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</si>
  <si>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</si>
  <si>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</si>
  <si>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</si>
  <si>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</si>
  <si>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</si>
  <si>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</si>
  <si>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</si>
  <si>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</si>
  <si>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</si>
  <si>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</si>
  <si>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</si>
  <si>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</si>
  <si>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</si>
  <si>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</si>
  <si>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</si>
  <si>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</si>
  <si>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</si>
  <si>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</si>
  <si>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</si>
  <si>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</si>
  <si>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</si>
  <si>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</si>
  <si>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</si>
  <si>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</si>
  <si>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</si>
  <si>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</si>
  <si>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</si>
  <si>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</si>
  <si>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</si>
  <si>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</si>
  <si>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</si>
  <si>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</si>
  <si>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</si>
  <si>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</si>
  <si>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</si>
  <si>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</si>
  <si>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</si>
  <si>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</si>
  <si>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</si>
  <si>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</si>
  <si>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</si>
  <si>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</si>
  <si>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</si>
  <si>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</si>
  <si>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</si>
  <si>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</si>
  <si>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</si>
  <si>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</si>
  <si>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</si>
  <si>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</si>
  <si>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</si>
  <si>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</si>
  <si>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</si>
  <si>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</si>
  <si>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</si>
  <si>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</si>
  <si>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</si>
  <si>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</si>
  <si>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</si>
  <si>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</si>
  <si>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</si>
  <si>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</si>
  <si>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</si>
  <si>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</si>
  <si>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</si>
  <si>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</si>
  <si>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</si>
  <si>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</si>
  <si>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</si>
  <si>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</si>
  <si>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</si>
  <si>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</si>
  <si>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</si>
  <si>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</si>
  <si>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</si>
  <si>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</si>
  <si>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</si>
  <si>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</si>
  <si>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</si>
  <si>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</si>
  <si>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</si>
  <si>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</si>
  <si>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</si>
  <si>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</si>
  <si>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</si>
  <si>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</si>
  <si>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</si>
  <si>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</si>
  <si>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</si>
  <si>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</si>
  <si>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</si>
  <si>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</si>
  <si>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</si>
  <si>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</si>
  <si>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</si>
  <si>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</si>
  <si>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</si>
  <si>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</si>
  <si>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</si>
  <si>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</si>
  <si>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</si>
  <si>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</si>
  <si>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</si>
  <si>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</si>
  <si>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</si>
  <si>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</si>
  <si>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</si>
  <si>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</si>
  <si>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</si>
  <si>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</si>
  <si>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</si>
  <si>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</si>
  <si>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</si>
  <si>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</si>
  <si>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</si>
  <si>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</si>
  <si>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</si>
  <si>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</si>
  <si>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</si>
  <si>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</si>
  <si>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</si>
  <si>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</si>
  <si>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</si>
  <si>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</si>
  <si>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</si>
  <si>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</si>
  <si>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</si>
  <si>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</si>
  <si>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</si>
  <si>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</si>
  <si>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</si>
  <si>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</si>
  <si>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</si>
  <si>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</si>
  <si>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</si>
  <si>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</si>
  <si>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</si>
  <si>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</si>
  <si>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</si>
  <si>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</si>
  <si>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</si>
  <si>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</si>
  <si>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</si>
  <si>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</si>
  <si>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</si>
  <si>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</si>
  <si>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</si>
  <si>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</si>
  <si>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</si>
  <si>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</si>
  <si>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</si>
  <si>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</si>
  <si>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</si>
  <si>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</si>
  <si>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</si>
  <si>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</si>
  <si>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</si>
  <si>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</si>
  <si>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</si>
  <si>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</si>
  <si>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</si>
  <si>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</si>
  <si>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</si>
  <si>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</si>
  <si>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</si>
  <si>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</si>
  <si>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</si>
  <si>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</si>
  <si>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</si>
  <si>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</si>
  <si>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</si>
  <si>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</si>
  <si>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</si>
  <si>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</si>
  <si>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</si>
  <si>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</si>
  <si>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</si>
  <si>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</si>
  <si>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</si>
  <si>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</si>
  <si>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</si>
  <si>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</si>
  <si>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</si>
  <si>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</si>
  <si>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</si>
  <si>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</si>
  <si>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</si>
  <si>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</si>
  <si>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</si>
  <si>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</si>
  <si>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</si>
  <si>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</si>
  <si>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</si>
  <si>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</si>
  <si>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</si>
  <si>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</si>
  <si>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</si>
  <si>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</si>
  <si>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</si>
  <si>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</si>
  <si>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</si>
  <si>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</si>
  <si>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</si>
  <si>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</si>
  <si>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</si>
  <si>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</si>
  <si>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</si>
  <si>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</si>
  <si>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</si>
  <si>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</si>
  <si>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</si>
  <si>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</si>
  <si>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</si>
  <si>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</si>
  <si>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</si>
  <si>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</si>
  <si>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</si>
  <si>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</si>
  <si>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</si>
  <si>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</si>
  <si>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</si>
  <si>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</si>
  <si>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</si>
  <si>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</si>
  <si>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</si>
  <si>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</si>
  <si>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</si>
  <si>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</si>
  <si>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</si>
  <si>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</si>
  <si>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</si>
  <si>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</si>
  <si>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</si>
  <si>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</si>
  <si>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</si>
  <si>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</si>
  <si>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</si>
  <si>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</si>
  <si>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</si>
  <si>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</si>
  <si>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</si>
  <si>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</si>
  <si>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</si>
  <si>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</si>
  <si>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</si>
  <si>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</si>
  <si>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</si>
  <si>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</si>
  <si>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</si>
  <si>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</si>
  <si>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</si>
  <si>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</si>
  <si>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</si>
  <si>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</si>
  <si>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</si>
  <si>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</si>
  <si>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</si>
  <si>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</si>
  <si>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</si>
  <si>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</si>
  <si>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</si>
  <si>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</si>
  <si>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</si>
  <si>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</si>
  <si>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</si>
  <si>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</si>
  <si>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</si>
  <si>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</si>
  <si>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</si>
  <si>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</si>
  <si>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</si>
  <si>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</si>
  <si>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</si>
  <si>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</si>
  <si>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</si>
  <si>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</si>
  <si>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</si>
  <si>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</si>
  <si>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</si>
  <si>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</si>
  <si>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</si>
  <si>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</si>
  <si>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</si>
  <si>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</si>
  <si>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</si>
  <si>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</si>
  <si>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</si>
  <si>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</si>
  <si>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</si>
  <si>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</si>
  <si>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</si>
  <si>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</si>
  <si>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</si>
  <si>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</si>
  <si>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</si>
  <si>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</si>
  <si>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</si>
  <si>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</si>
  <si>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</si>
  <si>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</si>
  <si>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</si>
  <si>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</si>
  <si>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</si>
  <si>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</si>
  <si>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</si>
  <si>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</si>
  <si>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</si>
  <si>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</si>
  <si>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</si>
  <si>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</si>
  <si>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</si>
  <si>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</si>
  <si>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</si>
  <si>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</si>
  <si>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</si>
  <si>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</si>
  <si>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</si>
  <si>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</si>
  <si>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</si>
  <si>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</si>
  <si>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</si>
  <si>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</si>
  <si>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</si>
  <si>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</si>
  <si>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</si>
  <si>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</si>
  <si>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</si>
  <si>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</si>
  <si>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</si>
  <si>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</si>
  <si>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</si>
  <si>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</si>
  <si>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</si>
  <si>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</si>
  <si>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</si>
  <si>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</si>
  <si>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</si>
  <si>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</si>
  <si>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</si>
  <si>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</si>
  <si>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</si>
  <si>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</si>
  <si>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</si>
  <si>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</si>
  <si>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</si>
  <si>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</si>
  <si>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</si>
  <si>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</si>
  <si>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</si>
  <si>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</si>
  <si>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</si>
  <si>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</si>
  <si>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</si>
  <si>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</si>
  <si>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</si>
  <si>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</si>
  <si>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</si>
  <si>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</si>
  <si>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</si>
  <si>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</si>
  <si>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</si>
  <si>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</si>
  <si>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</si>
  <si>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</si>
  <si>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</si>
  <si>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</si>
  <si>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</si>
  <si>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</si>
  <si>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</si>
  <si>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</si>
  <si>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</si>
  <si>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</si>
  <si>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</si>
  <si>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</si>
  <si>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</si>
  <si>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</si>
  <si>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</si>
  <si>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</si>
  <si>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</si>
  <si>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</si>
  <si>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</si>
  <si>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</si>
  <si>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</si>
  <si>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</si>
  <si>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</si>
  <si>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</si>
  <si>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</si>
  <si>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</si>
  <si>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</si>
  <si>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</si>
  <si>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</si>
  <si>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</si>
  <si>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</si>
  <si>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</si>
  <si>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</si>
  <si>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</si>
  <si>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</si>
  <si>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</si>
  <si>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</si>
  <si>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</si>
  <si>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</si>
  <si>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</si>
  <si>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</si>
  <si>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</si>
  <si>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</si>
  <si>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</si>
  <si>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</si>
  <si>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</si>
  <si>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</si>
  <si>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</si>
  <si>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</si>
  <si>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</si>
  <si>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</si>
  <si>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</si>
  <si>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</si>
  <si>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</si>
  <si>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</si>
  <si>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</si>
  <si>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</si>
  <si>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</si>
  <si>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</si>
  <si>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</si>
  <si>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</si>
  <si>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</si>
  <si>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</si>
  <si>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</si>
  <si>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</si>
  <si>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</si>
  <si>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</si>
  <si>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</si>
  <si>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</si>
  <si>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</si>
  <si>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</si>
  <si>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</si>
  <si>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</si>
  <si>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</si>
  <si>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</si>
  <si>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</si>
  <si>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</si>
  <si>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</si>
  <si>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</si>
  <si>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</si>
  <si>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</si>
  <si>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</si>
  <si>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</si>
  <si>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</si>
  <si>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</si>
  <si>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</si>
  <si>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</si>
  <si>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</si>
  <si>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</si>
  <si>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</si>
  <si>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</si>
  <si>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</si>
  <si>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</si>
  <si>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</si>
  <si>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</si>
  <si>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</si>
  <si>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</si>
  <si>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</si>
  <si>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</si>
  <si>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</si>
  <si>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</si>
  <si>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</si>
  <si>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</si>
  <si>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</si>
  <si>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</si>
  <si>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</si>
  <si>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</si>
  <si>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</si>
  <si>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</si>
  <si>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</si>
  <si>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</si>
  <si>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</si>
  <si>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</si>
  <si>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</si>
  <si>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</si>
  <si>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</si>
  <si>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</si>
  <si>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</si>
  <si>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</si>
  <si>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</si>
  <si>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</si>
  <si>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</si>
  <si>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</si>
  <si>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</si>
  <si>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</si>
  <si>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</si>
  <si>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</si>
  <si>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</si>
  <si>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</si>
  <si>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</si>
  <si>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</si>
  <si>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</si>
  <si>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</si>
  <si>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</si>
  <si>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</si>
  <si>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</si>
  <si>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</si>
  <si>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</si>
  <si>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</si>
  <si>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</si>
  <si>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</si>
  <si>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</si>
  <si>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</si>
  <si>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</si>
  <si>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</si>
  <si>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</si>
  <si>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</si>
  <si>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</si>
  <si>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</si>
  <si>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</si>
  <si>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</si>
  <si>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</si>
  <si>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</si>
  <si>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</si>
  <si>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</si>
  <si>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</si>
  <si>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</si>
  <si>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</si>
  <si>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</si>
  <si>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</si>
  <si>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</si>
  <si>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</si>
  <si>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</si>
  <si>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</si>
  <si>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</si>
  <si>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</si>
  <si>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</si>
  <si>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</si>
  <si>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</si>
  <si>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</si>
  <si>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</si>
  <si>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</si>
  <si>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</si>
  <si>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</si>
  <si>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</si>
  <si>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</si>
  <si>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</si>
  <si>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</si>
  <si>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</si>
  <si>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</si>
  <si>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</si>
  <si>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</si>
  <si>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</si>
  <si>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</si>
  <si>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</si>
  <si>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</si>
  <si>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</si>
  <si>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</si>
  <si>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</si>
  <si>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</si>
  <si>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</si>
  <si>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</si>
  <si>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</si>
  <si>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</si>
  <si>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</si>
  <si>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</si>
  <si>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</si>
  <si>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</si>
  <si>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</si>
  <si>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</si>
  <si>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</si>
  <si>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</si>
  <si>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</si>
  <si>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</si>
  <si>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</si>
  <si>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</si>
  <si>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</si>
  <si>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</si>
  <si>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</si>
  <si>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</si>
  <si>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</si>
  <si>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</si>
  <si>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</si>
  <si>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</si>
  <si>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</si>
  <si>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</si>
  <si>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</si>
  <si>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</si>
  <si>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</si>
  <si>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</si>
  <si>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</si>
  <si>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</si>
  <si>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</si>
  <si>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</si>
  <si>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</si>
  <si>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</si>
  <si>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</si>
  <si>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</si>
  <si>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</si>
  <si>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</si>
  <si>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</si>
  <si>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</si>
  <si>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</si>
  <si>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</si>
  <si>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</si>
  <si>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</si>
  <si>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</si>
  <si>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</si>
  <si>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</si>
  <si>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</si>
  <si>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</si>
  <si>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</si>
  <si>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</si>
  <si>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</si>
  <si>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</si>
  <si>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</si>
  <si>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</si>
  <si>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</si>
  <si>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</si>
  <si>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</si>
  <si>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</si>
  <si>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</si>
  <si>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</si>
  <si>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</si>
  <si>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</si>
  <si>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</si>
  <si>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</si>
  <si>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</si>
  <si>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</si>
  <si>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</si>
  <si>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</si>
  <si>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</si>
  <si>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</si>
  <si>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</si>
  <si>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</si>
  <si>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</si>
  <si>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</si>
  <si>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</si>
  <si>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</si>
  <si>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</si>
  <si>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</si>
  <si>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</si>
  <si>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</si>
  <si>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</si>
  <si>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</si>
  <si>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</si>
  <si>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</si>
  <si>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</si>
  <si>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</si>
  <si>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</si>
  <si>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</si>
  <si>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</si>
  <si>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</si>
  <si>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</si>
  <si>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</si>
  <si>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</si>
  <si>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</si>
  <si>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</si>
  <si>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</si>
  <si>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</si>
  <si>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</si>
  <si>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</si>
  <si>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</si>
  <si>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</si>
  <si>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</si>
  <si>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</si>
  <si>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</si>
  <si>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</si>
  <si>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</si>
  <si>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</si>
  <si>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</si>
  <si>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</si>
  <si>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</si>
  <si>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</si>
  <si>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</si>
  <si>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</si>
  <si>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</si>
  <si>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</si>
  <si>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</si>
  <si>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</si>
  <si>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</si>
  <si>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</si>
  <si>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</si>
  <si>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</si>
  <si>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</si>
  <si>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</si>
  <si>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</si>
  <si>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</si>
  <si>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</si>
  <si>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</si>
  <si>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</si>
  <si>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</si>
  <si>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</si>
  <si>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</si>
  <si>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</si>
  <si>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</si>
  <si>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</si>
  <si>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</si>
  <si>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</si>
  <si>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</si>
  <si>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</si>
  <si>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</si>
  <si>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</si>
  <si>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</si>
  <si>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</si>
  <si>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</si>
  <si>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</si>
  <si>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</si>
  <si>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</si>
  <si>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</si>
  <si>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</si>
  <si>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</si>
  <si>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</si>
  <si>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</si>
  <si>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</si>
  <si>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</si>
  <si>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</si>
  <si>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</si>
  <si>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</si>
  <si>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</si>
  <si>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</si>
  <si>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</si>
  <si>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</si>
  <si>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</si>
  <si>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</si>
  <si>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</si>
  <si>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</si>
  <si>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</si>
  <si>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</si>
  <si>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</si>
  <si>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</si>
  <si>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</si>
  <si>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</si>
  <si>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</si>
  <si>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</si>
  <si>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</si>
  <si>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</si>
  <si>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</si>
  <si>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</si>
  <si>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</si>
  <si>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</si>
  <si>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</si>
  <si>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</si>
  <si>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</si>
  <si>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</si>
  <si>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</si>
  <si>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</si>
  <si>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</si>
  <si>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</si>
  <si>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</si>
  <si>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</si>
  <si>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</si>
  <si>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</si>
  <si>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</si>
  <si>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</si>
  <si>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</si>
  <si>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</si>
  <si>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</si>
  <si>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</si>
  <si>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</si>
  <si>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</si>
  <si>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</si>
  <si>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</si>
  <si>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</si>
  <si>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</si>
  <si>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</si>
  <si>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</si>
  <si>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</si>
  <si>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</si>
  <si>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</si>
  <si>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</si>
  <si>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</si>
  <si>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</si>
  <si>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</si>
  <si>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</si>
  <si>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</si>
  <si>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</si>
  <si>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</si>
  <si>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</si>
  <si>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</si>
  <si>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</si>
  <si>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</si>
  <si>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</si>
  <si>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</si>
  <si>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</si>
  <si>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</si>
  <si>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</si>
  <si>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</si>
  <si>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</si>
  <si>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</si>
  <si>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</si>
  <si>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</si>
  <si>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</si>
  <si>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</si>
  <si>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</si>
  <si>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</si>
  <si>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</si>
  <si>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</si>
  <si>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</si>
  <si>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</si>
  <si>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</si>
  <si>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</si>
  <si>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</si>
  <si>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</si>
  <si>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</si>
  <si>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</si>
  <si>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</si>
  <si>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</si>
  <si>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</si>
  <si>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</si>
  <si>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</si>
  <si>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</si>
  <si>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</si>
  <si>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</si>
  <si>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</si>
  <si>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</si>
  <si>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</si>
  <si>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</si>
  <si>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</si>
  <si>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</si>
  <si>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</si>
  <si>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</si>
  <si>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</si>
  <si>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</si>
  <si>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</si>
  <si>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</si>
  <si>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</si>
  <si>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</si>
  <si>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</si>
  <si>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</si>
  <si>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</si>
  <si>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</si>
  <si>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</si>
  <si>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</si>
  <si>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</si>
  <si>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</si>
  <si>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</si>
  <si>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</si>
  <si>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</si>
  <si>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</si>
  <si>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</si>
  <si>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</si>
  <si>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</si>
  <si>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</si>
  <si>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</si>
  <si>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</si>
  <si>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</si>
  <si>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</si>
  <si>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</si>
  <si>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</si>
  <si>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</si>
  <si>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</si>
  <si>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</si>
  <si>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</si>
  <si>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</si>
  <si>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</si>
  <si>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</si>
  <si>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</si>
  <si>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</si>
  <si>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</si>
  <si>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</si>
  <si>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</si>
  <si>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</si>
  <si>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</si>
  <si>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</si>
  <si>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</si>
  <si>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</si>
  <si>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</si>
  <si>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</si>
  <si>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</si>
  <si>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</si>
  <si>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</si>
  <si>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</si>
  <si>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</si>
  <si>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</si>
  <si>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</si>
  <si>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</si>
  <si>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</si>
  <si>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</si>
  <si>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</si>
  <si>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</si>
  <si>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</si>
  <si>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</si>
  <si>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</si>
  <si>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</si>
  <si>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</si>
  <si>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</si>
  <si>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</si>
  <si>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</si>
  <si>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</si>
  <si>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</si>
  <si>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</si>
  <si>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</si>
  <si>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</si>
  <si>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</si>
  <si>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</si>
  <si>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</si>
  <si>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</si>
  <si>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</si>
  <si>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</si>
  <si>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</si>
  <si>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</si>
  <si>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</si>
  <si>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</si>
  <si>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</si>
  <si>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</si>
  <si>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</si>
  <si>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</si>
  <si>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</si>
  <si>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</si>
  <si>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</si>
  <si>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</si>
  <si>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</si>
  <si>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</si>
  <si>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</si>
  <si>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</si>
  <si>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</si>
  <si>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</si>
  <si>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</si>
  <si>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</si>
  <si>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</si>
  <si>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</si>
  <si>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</si>
  <si>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</si>
  <si>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</si>
  <si>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</si>
  <si>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</si>
  <si>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</si>
  <si>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</si>
  <si>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</si>
  <si>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</si>
  <si>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</si>
  <si>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</si>
  <si>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</si>
  <si>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</si>
  <si>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</si>
  <si>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</si>
  <si>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</si>
  <si>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</si>
  <si>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</si>
  <si>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</si>
  <si>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</si>
  <si>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</si>
  <si>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</si>
  <si>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</si>
  <si>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</si>
  <si>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</si>
  <si>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</si>
  <si>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</si>
  <si>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</si>
  <si>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</si>
  <si>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</si>
  <si>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</si>
  <si>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</si>
  <si>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</si>
  <si>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</si>
  <si>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</si>
  <si>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</si>
  <si>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</si>
  <si>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</si>
  <si>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</si>
  <si>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</si>
  <si>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</si>
  <si>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</si>
  <si>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</si>
  <si>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</si>
  <si>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</si>
  <si>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</si>
  <si>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</si>
  <si>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</si>
  <si>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</si>
  <si>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</si>
  <si>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</si>
  <si>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</si>
  <si>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</si>
  <si>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</si>
  <si>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</si>
  <si>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</si>
  <si>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</si>
  <si>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</si>
  <si>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</si>
  <si>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</si>
  <si>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</si>
  <si>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</si>
  <si>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</si>
  <si>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</si>
  <si>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</si>
  <si>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</si>
  <si>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</si>
  <si>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</si>
  <si>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</si>
  <si>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</si>
  <si>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</si>
  <si>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</si>
  <si>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</si>
  <si>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</si>
  <si>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</si>
  <si>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</si>
  <si>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</si>
  <si>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</si>
  <si>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</si>
  <si>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</si>
  <si>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</si>
  <si>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</si>
  <si>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</si>
  <si>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</si>
  <si>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</si>
  <si>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</si>
  <si>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</si>
  <si>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</si>
  <si>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</si>
  <si>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</si>
  <si>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</si>
  <si>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</si>
  <si>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</si>
  <si>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</si>
  <si>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</si>
  <si>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</si>
  <si>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</si>
  <si>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</si>
  <si>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</si>
  <si>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</si>
  <si>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</si>
  <si>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</si>
  <si>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</si>
  <si>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</si>
  <si>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</si>
  <si>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</si>
  <si>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</si>
  <si>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</si>
  <si>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</si>
  <si>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</si>
  <si>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</si>
  <si>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</si>
  <si>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</si>
  <si>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</si>
  <si>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</si>
  <si>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</si>
  <si>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</si>
  <si>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</si>
  <si>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</si>
  <si>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</si>
  <si>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</si>
  <si>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</si>
  <si>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</si>
  <si>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</si>
  <si>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</si>
  <si>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</si>
  <si>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</si>
  <si>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</si>
  <si>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</si>
  <si>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</si>
  <si>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</si>
  <si>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</si>
  <si>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</si>
  <si>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</si>
  <si>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</si>
  <si>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</si>
  <si>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</si>
  <si>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</si>
  <si>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</si>
  <si>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</si>
  <si>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</si>
  <si>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</si>
  <si>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</si>
  <si>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</si>
  <si>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</si>
  <si>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</si>
  <si>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</si>
  <si>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</si>
  <si>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</si>
  <si>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</si>
  <si>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</si>
  <si>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</si>
  <si>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</si>
  <si>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</si>
  <si>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</si>
  <si>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</si>
  <si>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</si>
  <si>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</si>
  <si>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</si>
  <si>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</si>
  <si>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</si>
  <si>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</si>
  <si>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</si>
  <si>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</si>
  <si>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</si>
  <si>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</si>
  <si>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</si>
  <si>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</si>
  <si>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</si>
  <si>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</si>
  <si>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</si>
  <si>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</si>
  <si>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</si>
  <si>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</si>
  <si>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</si>
  <si>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</si>
  <si>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</si>
  <si>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</si>
  <si>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</si>
  <si>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</si>
  <si>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</si>
  <si>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</si>
  <si>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</si>
  <si>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</si>
  <si>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</si>
  <si>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</si>
  <si>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</si>
  <si>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</si>
  <si>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</si>
  <si>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</si>
  <si>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</si>
  <si>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</si>
  <si>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</si>
  <si>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</si>
  <si>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</si>
  <si>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</si>
  <si>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</si>
  <si>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</si>
  <si>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</si>
  <si>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</si>
  <si>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</si>
  <si>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</si>
  <si>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</si>
  <si>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</si>
  <si>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</si>
  <si>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</si>
  <si>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</si>
  <si>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</si>
  <si>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</si>
  <si>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</si>
  <si>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</si>
  <si>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</si>
  <si>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</si>
  <si>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</si>
  <si>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</si>
  <si>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</si>
  <si>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</si>
  <si>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</si>
  <si>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</si>
  <si>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</si>
  <si>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</si>
  <si>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</si>
  <si>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</si>
  <si>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</si>
  <si>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</si>
  <si>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</si>
  <si>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</si>
  <si>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</si>
  <si>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</si>
  <si>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</si>
  <si>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</si>
  <si>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</si>
  <si>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</si>
  <si>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</si>
  <si>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</si>
  <si>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</si>
  <si>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</si>
  <si>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</si>
  <si>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</si>
  <si>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</si>
  <si>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</si>
  <si>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</si>
  <si>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</si>
  <si>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</si>
  <si>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</si>
  <si>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</si>
  <si>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</si>
  <si>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</si>
  <si>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</si>
  <si>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</si>
  <si>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</si>
  <si>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</si>
  <si>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</si>
  <si>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</si>
  <si>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</si>
  <si>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</si>
  <si>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</si>
  <si>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</si>
  <si>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</si>
  <si>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</si>
  <si>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</si>
  <si>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</si>
  <si>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</si>
  <si>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</si>
  <si>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</si>
  <si>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</si>
  <si>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</si>
  <si>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</si>
  <si>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</si>
  <si>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</si>
  <si>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</si>
  <si>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</si>
  <si>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</si>
  <si>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</si>
  <si>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</si>
  <si>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</si>
  <si>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</si>
  <si>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</si>
  <si>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</si>
  <si>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</si>
  <si>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</si>
  <si>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</si>
  <si>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</si>
  <si>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</si>
  <si>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</si>
  <si>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</si>
  <si>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</si>
  <si>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</si>
  <si>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</si>
  <si>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</si>
  <si>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</si>
  <si>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</si>
  <si>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</si>
  <si>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</si>
  <si>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</si>
  <si>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</si>
  <si>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</si>
  <si>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</si>
  <si>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</si>
  <si>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</si>
  <si>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</si>
  <si>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</si>
  <si>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</si>
  <si>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</si>
  <si>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</si>
  <si>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</si>
  <si>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</si>
  <si>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</si>
  <si>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</si>
  <si>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</si>
  <si>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</si>
  <si>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</si>
  <si>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</si>
  <si>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</si>
  <si>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</si>
  <si>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</si>
  <si>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</si>
  <si>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</si>
  <si>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</si>
  <si>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</si>
  <si>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</si>
  <si>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</si>
  <si>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</si>
  <si>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</si>
  <si>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</si>
  <si>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</si>
  <si>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</si>
  <si>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</si>
  <si>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</si>
  <si>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</si>
  <si>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</si>
  <si>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</si>
  <si>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</si>
  <si>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</si>
  <si>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</si>
  <si>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</si>
  <si>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</si>
  <si>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</si>
  <si>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</si>
  <si>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</si>
  <si>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</si>
  <si>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</si>
  <si>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</si>
  <si>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</si>
  <si>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</si>
  <si>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</si>
  <si>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</si>
  <si>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</si>
  <si>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</si>
  <si>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</si>
  <si>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</si>
  <si>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</si>
  <si>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</si>
  <si>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</si>
  <si>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</si>
  <si>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</si>
  <si>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</si>
  <si>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</si>
  <si>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</si>
  <si>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</si>
  <si>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</si>
  <si>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</si>
  <si>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</si>
  <si>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</si>
  <si>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</si>
  <si>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</si>
  <si>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</si>
  <si>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</si>
  <si>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</si>
  <si>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</si>
  <si>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</si>
  <si>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</si>
  <si>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</si>
  <si>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</si>
  <si>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</si>
  <si>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</si>
  <si>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</si>
  <si>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</si>
  <si>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</si>
  <si>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</si>
  <si>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</si>
  <si>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</si>
  <si>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</si>
  <si>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</si>
  <si>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</si>
  <si>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</si>
  <si>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</si>
  <si>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</si>
  <si>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</si>
  <si>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</si>
  <si>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</si>
  <si>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</si>
  <si>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</si>
  <si>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</si>
  <si>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</si>
  <si>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</si>
  <si>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</si>
  <si>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</si>
  <si>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</si>
  <si>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</si>
  <si>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</si>
  <si>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</si>
  <si>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</si>
  <si>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</si>
  <si>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</si>
  <si>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</si>
  <si>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</si>
  <si>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</si>
  <si>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</si>
  <si>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</si>
  <si>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</si>
  <si>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</si>
  <si>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</si>
  <si>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</si>
  <si>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</si>
  <si>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</si>
  <si>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</si>
  <si>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</si>
  <si>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</si>
  <si>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</si>
  <si>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</si>
  <si>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</si>
  <si>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</si>
  <si>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</si>
  <si>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</si>
  <si>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</si>
  <si>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</si>
  <si>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</si>
  <si>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</si>
  <si>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</si>
  <si>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</si>
  <si>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</si>
  <si>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</si>
  <si>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</si>
  <si>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</si>
  <si>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</si>
  <si>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</si>
  <si>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</si>
  <si>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</si>
  <si>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</si>
  <si>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</si>
  <si>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</si>
  <si>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</si>
  <si>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</si>
  <si>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</si>
  <si>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</si>
  <si>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</si>
  <si>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</si>
  <si>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</si>
  <si>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</si>
  <si>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</si>
  <si>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</si>
  <si>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</si>
  <si>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</si>
  <si>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</si>
  <si>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</si>
  <si>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</si>
  <si>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</si>
  <si>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</si>
  <si>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</si>
  <si>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</si>
  <si>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</si>
  <si>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</si>
  <si>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</si>
  <si>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</si>
  <si>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</si>
  <si>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</si>
  <si>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</si>
  <si>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</si>
  <si>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</si>
  <si>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</si>
  <si>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</si>
  <si>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</si>
  <si>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</si>
  <si>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</si>
  <si>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</si>
  <si>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</si>
  <si>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</si>
  <si>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</si>
  <si>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</si>
  <si>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</si>
  <si>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</si>
  <si>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</si>
  <si>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</si>
  <si>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</si>
  <si>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</si>
  <si>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</si>
  <si>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</si>
  <si>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</si>
  <si>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</si>
  <si>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</si>
  <si>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</si>
  <si>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</si>
  <si>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</si>
  <si>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</si>
  <si>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</si>
  <si>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</si>
  <si>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</si>
  <si>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</si>
  <si>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</si>
  <si>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</si>
  <si>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</si>
  <si>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</si>
  <si>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</si>
  <si>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</si>
  <si>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</si>
  <si>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</si>
  <si>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</si>
  <si>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</si>
  <si>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</si>
  <si>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</si>
  <si>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</si>
  <si>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</si>
  <si>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</si>
  <si>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</si>
  <si>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</si>
  <si>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</si>
  <si>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</si>
  <si>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</si>
  <si>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</si>
  <si>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</si>
  <si>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</si>
  <si>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</si>
  <si>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</si>
  <si>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</si>
  <si>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</si>
  <si>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</si>
  <si>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</si>
  <si>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</si>
  <si>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</si>
  <si>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</si>
  <si>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</si>
  <si>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</si>
  <si>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</si>
  <si>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</si>
  <si>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</si>
  <si>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</si>
  <si>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</si>
  <si>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</si>
  <si>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</si>
  <si>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</si>
  <si>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</si>
  <si>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</si>
  <si>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</si>
  <si>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</si>
  <si>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</si>
  <si>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</si>
  <si>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</si>
  <si>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</si>
  <si>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</si>
  <si>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</si>
  <si>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</si>
  <si>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</si>
  <si>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</si>
  <si>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</si>
  <si>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</si>
  <si>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</si>
  <si>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</si>
  <si>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</si>
  <si>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</si>
  <si>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</si>
  <si>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</si>
  <si>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</si>
  <si>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</si>
  <si>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</si>
  <si>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</si>
  <si>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</si>
  <si>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</si>
  <si>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</si>
  <si>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</si>
  <si>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</si>
  <si>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</si>
  <si>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</si>
  <si>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</si>
  <si>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</si>
  <si>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</si>
  <si>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</si>
  <si>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</si>
  <si>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</si>
  <si>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</si>
  <si>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</si>
  <si>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</si>
  <si>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</si>
  <si>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</si>
  <si>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</si>
  <si>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</si>
  <si>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</si>
  <si>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</si>
  <si>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</si>
  <si>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</si>
  <si>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</si>
  <si>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</si>
  <si>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</si>
  <si>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</si>
  <si>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</si>
  <si>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</si>
  <si>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</si>
  <si>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</si>
  <si>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</si>
  <si>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</si>
  <si>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</si>
  <si>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</si>
  <si>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</si>
  <si>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</si>
  <si>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</si>
  <si>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</si>
  <si>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</si>
  <si>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</si>
  <si>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</si>
  <si>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</si>
  <si>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</si>
  <si>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</si>
  <si>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</si>
  <si>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</si>
  <si>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</si>
  <si>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</si>
  <si>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</si>
  <si>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</si>
  <si>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</si>
  <si>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</si>
  <si>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</si>
  <si>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</si>
  <si>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</si>
  <si>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</si>
  <si>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</si>
  <si>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</si>
  <si>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</si>
  <si>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</si>
  <si>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</si>
  <si>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</si>
  <si>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</si>
  <si>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</si>
  <si>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</si>
  <si>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</si>
  <si>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</si>
  <si>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</si>
  <si>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</si>
  <si>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</si>
  <si>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</si>
  <si>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</si>
  <si>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</si>
  <si>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</si>
  <si>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</si>
  <si>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</si>
  <si>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</si>
  <si>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</si>
  <si>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</si>
  <si>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</si>
  <si>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</si>
  <si>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</si>
  <si>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</si>
  <si>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</si>
  <si>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</si>
  <si>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</si>
  <si>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</si>
  <si>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</si>
  <si>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</si>
  <si>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</si>
  <si>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</si>
  <si>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</si>
  <si>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</si>
  <si>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</si>
  <si>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</si>
  <si>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</si>
  <si>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</si>
  <si>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</si>
  <si>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</si>
  <si>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</si>
  <si>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</si>
  <si>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</si>
  <si>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</si>
  <si>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</si>
  <si>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</si>
  <si>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</si>
  <si>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</si>
  <si>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</si>
  <si>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</si>
  <si>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</si>
  <si>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</si>
  <si>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</si>
  <si>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</si>
  <si>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</si>
  <si>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</si>
  <si>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</si>
  <si>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</si>
  <si>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</si>
  <si>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</si>
  <si>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</si>
  <si>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</si>
  <si>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</si>
  <si>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</si>
  <si>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</si>
  <si>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</si>
  <si>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</si>
  <si>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</si>
  <si>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</si>
  <si>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</si>
  <si>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</si>
  <si>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</si>
  <si>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</si>
  <si>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</si>
  <si>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</si>
  <si>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</si>
  <si>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</si>
  <si>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</si>
  <si>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</si>
  <si>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</si>
  <si>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</si>
  <si>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</si>
  <si>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</si>
  <si>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</si>
  <si>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</si>
  <si>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</si>
  <si>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</si>
  <si>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</si>
  <si>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</si>
  <si>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</si>
  <si>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</si>
  <si>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</si>
  <si>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</si>
  <si>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</si>
  <si>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</si>
  <si>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</si>
  <si>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</si>
  <si>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</si>
  <si>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</si>
  <si>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</si>
  <si>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</si>
  <si>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</si>
  <si>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</si>
  <si>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</si>
  <si>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</si>
  <si>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</si>
  <si>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</si>
  <si>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</si>
  <si>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</si>
  <si>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</si>
  <si>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</si>
  <si>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</si>
  <si>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</si>
  <si>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</si>
  <si>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</si>
  <si>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</si>
  <si>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</si>
  <si>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</si>
  <si>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</si>
  <si>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</si>
  <si>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</si>
  <si>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</si>
  <si>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</si>
  <si>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</si>
  <si>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</si>
  <si>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</si>
  <si>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</si>
  <si>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</si>
  <si>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</si>
  <si>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</si>
  <si>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</si>
  <si>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</si>
  <si>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</si>
  <si>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</si>
  <si>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</si>
  <si>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</si>
  <si>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</si>
  <si>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</si>
  <si>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</si>
  <si>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</si>
  <si>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</si>
  <si>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</si>
  <si>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</si>
  <si>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</si>
  <si>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</si>
  <si>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</si>
  <si>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</si>
  <si>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</si>
  <si>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</si>
  <si>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</si>
  <si>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</si>
  <si>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</si>
  <si>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</si>
  <si>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</si>
  <si>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</si>
  <si>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</si>
  <si>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</si>
  <si>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</si>
  <si>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</si>
  <si>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</si>
  <si>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</si>
  <si>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</si>
  <si>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</si>
  <si>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</si>
  <si>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</si>
  <si>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</si>
  <si>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</si>
  <si>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</si>
  <si>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</si>
  <si>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</si>
  <si>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</si>
  <si>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</si>
  <si>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</si>
  <si>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</si>
  <si>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</si>
  <si>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</si>
  <si>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</si>
  <si>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</si>
  <si>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</si>
  <si>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</si>
  <si>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</si>
  <si>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</si>
  <si>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</si>
  <si>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</si>
  <si>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</si>
  <si>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</si>
  <si>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</si>
  <si>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</si>
  <si>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</si>
  <si>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</si>
  <si>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</si>
  <si>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</si>
  <si>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</si>
  <si>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</si>
  <si>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</si>
  <si>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</si>
  <si>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</si>
  <si>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</si>
  <si>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</si>
  <si>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</si>
  <si>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</si>
  <si>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</si>
  <si>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</si>
  <si>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</si>
  <si>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</si>
  <si>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</si>
  <si>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</si>
  <si>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</si>
  <si>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</si>
  <si>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</si>
  <si>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</si>
  <si>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</si>
  <si>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</si>
  <si>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</si>
  <si>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</si>
  <si>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</si>
  <si>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</si>
  <si>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</si>
  <si>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</si>
  <si>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</si>
  <si>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</si>
  <si>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</si>
  <si>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</si>
  <si>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</si>
  <si>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</si>
  <si>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</si>
  <si>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</si>
  <si>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</si>
  <si>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</si>
  <si>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</si>
  <si>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</si>
  <si>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</si>
  <si>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</si>
  <si>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</si>
  <si>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</si>
  <si>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</si>
  <si>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</si>
  <si>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</si>
  <si>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</si>
  <si>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</si>
  <si>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</si>
  <si>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</si>
  <si>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</si>
  <si>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</si>
  <si>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</si>
  <si>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</si>
  <si>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</si>
  <si>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</si>
  <si>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</si>
  <si>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</si>
  <si>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</si>
  <si>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</si>
  <si>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</si>
  <si>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</si>
  <si>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</si>
  <si>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</si>
  <si>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</si>
  <si>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</si>
  <si>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</si>
  <si>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</si>
  <si>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</si>
  <si>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</si>
  <si>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</si>
  <si>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</si>
  <si>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</si>
  <si>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</si>
  <si>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</si>
  <si>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</si>
  <si>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</si>
  <si>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</si>
  <si>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</si>
  <si>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</si>
  <si>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</si>
  <si>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</si>
  <si>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</si>
  <si>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</si>
  <si>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</si>
  <si>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</si>
  <si>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</si>
  <si>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</si>
  <si>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</si>
  <si>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</si>
  <si>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</si>
  <si>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</si>
  <si>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</si>
  <si>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</si>
  <si>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</si>
  <si>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</si>
  <si>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</si>
  <si>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</si>
  <si>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</si>
  <si>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</si>
  <si>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</si>
  <si>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</si>
  <si>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</si>
  <si>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</si>
  <si>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</si>
  <si>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</si>
  <si>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</si>
  <si>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</si>
  <si>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</si>
  <si>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</si>
  <si>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</si>
  <si>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</si>
  <si>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</si>
  <si>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</si>
  <si>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</si>
  <si>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</si>
  <si>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</si>
  <si>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</si>
  <si>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</si>
  <si>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</si>
  <si>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</si>
  <si>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</si>
  <si>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</si>
  <si>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</si>
  <si>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</si>
  <si>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</si>
  <si>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</si>
  <si>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</si>
  <si>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</si>
  <si>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</si>
  <si>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</si>
  <si>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</si>
  <si>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</si>
  <si>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</si>
  <si>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</si>
  <si>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</si>
  <si>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</si>
  <si>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</si>
  <si>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</si>
  <si>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</si>
  <si>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</si>
  <si>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</si>
  <si>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</si>
  <si>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</si>
  <si>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</si>
  <si>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</si>
  <si>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</si>
  <si>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</si>
  <si>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</si>
  <si>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</si>
  <si>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</si>
  <si>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</si>
  <si>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</si>
  <si>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</si>
  <si>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</si>
  <si>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</si>
  <si>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</si>
  <si>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</si>
  <si>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</si>
  <si>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</si>
  <si>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</si>
  <si>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</si>
  <si>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</si>
  <si>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</si>
  <si>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</si>
  <si>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</si>
  <si>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</si>
  <si>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</si>
  <si>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</si>
  <si>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</si>
  <si>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</si>
  <si>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</si>
  <si>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</si>
  <si>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</si>
  <si>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</si>
  <si>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</si>
  <si>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</si>
  <si>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</si>
  <si>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</si>
  <si>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</si>
  <si>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</si>
  <si>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</si>
  <si>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</si>
  <si>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</si>
  <si>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</si>
  <si>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</si>
  <si>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</si>
  <si>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</si>
  <si>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</si>
  <si>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</si>
  <si>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</si>
  <si>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</si>
  <si>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</si>
  <si>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</si>
  <si>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</si>
  <si>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</si>
  <si>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</si>
  <si>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</si>
  <si>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</si>
  <si>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</si>
  <si>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</si>
  <si>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</si>
  <si>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</si>
  <si>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</si>
  <si>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</si>
  <si>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</si>
  <si>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</si>
  <si>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</si>
  <si>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</si>
  <si>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</si>
  <si>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</si>
  <si>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</si>
  <si>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</si>
  <si>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</si>
  <si>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</si>
  <si>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</si>
  <si>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</si>
  <si>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</si>
  <si>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</si>
  <si>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</si>
  <si>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</si>
  <si>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</si>
  <si>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</si>
  <si>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</si>
  <si>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</si>
  <si>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</si>
  <si>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</si>
  <si>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</si>
  <si>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</si>
  <si>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</si>
  <si>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</si>
  <si>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</si>
  <si>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</si>
  <si>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</si>
  <si>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</si>
  <si>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</si>
  <si>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</si>
  <si>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</si>
  <si>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</si>
  <si>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</si>
  <si>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</si>
  <si>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</si>
  <si>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</si>
  <si>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</si>
  <si>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</si>
  <si>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</si>
  <si>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</si>
  <si>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</si>
  <si>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</si>
  <si>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</si>
  <si>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</si>
  <si>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</si>
  <si>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</si>
  <si>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</si>
  <si>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</si>
  <si>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</si>
  <si>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</si>
  <si>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</si>
  <si>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</si>
  <si>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</si>
  <si>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</si>
  <si>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</si>
  <si>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</si>
  <si>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</si>
  <si>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</si>
  <si>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</si>
  <si>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</si>
  <si>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</si>
  <si>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</si>
  <si>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</si>
  <si>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</si>
  <si>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</si>
  <si>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</si>
  <si>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</si>
  <si>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</si>
  <si>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</si>
  <si>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</si>
  <si>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</si>
  <si>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</si>
  <si>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</si>
  <si>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</si>
  <si>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</si>
  <si>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</si>
  <si>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</si>
  <si>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</si>
  <si>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</si>
  <si>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</si>
  <si>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</si>
  <si>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</si>
  <si>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</si>
  <si>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</si>
  <si>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</si>
  <si>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</si>
  <si>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</si>
  <si>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</si>
  <si>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</si>
  <si>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</si>
  <si>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</si>
  <si>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</si>
  <si>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</si>
  <si>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</si>
  <si>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</si>
  <si>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</si>
  <si>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</si>
  <si>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</si>
  <si>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</si>
  <si>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</si>
  <si>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</si>
  <si>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</si>
  <si>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</si>
  <si>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</si>
  <si>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</si>
  <si>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</si>
  <si>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</si>
  <si>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</si>
  <si>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</si>
  <si>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</si>
  <si>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</si>
  <si>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</si>
  <si>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</si>
  <si>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</si>
  <si>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</si>
  <si>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</si>
  <si>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</si>
  <si>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</si>
  <si>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</si>
  <si>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</si>
  <si>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</si>
  <si>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</si>
  <si>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</si>
  <si>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</si>
  <si>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</si>
  <si>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</si>
  <si>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</si>
  <si>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</si>
  <si>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</si>
  <si>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</si>
  <si>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</si>
  <si>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</si>
  <si>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</si>
  <si>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</si>
  <si>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</si>
  <si>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</si>
  <si>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</si>
  <si>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</si>
  <si>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</si>
  <si>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</si>
  <si>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</si>
  <si>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</si>
  <si>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</si>
  <si>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</si>
  <si>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</si>
  <si>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</si>
  <si>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</si>
  <si>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</si>
  <si>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</si>
  <si>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</si>
  <si>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</si>
  <si>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</si>
  <si>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</si>
  <si>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</si>
  <si>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</si>
  <si>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</si>
  <si>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</si>
  <si>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</si>
  <si>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</si>
  <si>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</si>
  <si>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</si>
  <si>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</si>
  <si>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</si>
  <si>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</si>
  <si>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</si>
  <si>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</si>
  <si>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</si>
  <si>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</si>
  <si>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</si>
  <si>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</si>
  <si>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</si>
  <si>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</si>
  <si>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</si>
  <si>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</si>
  <si>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</si>
  <si>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</si>
  <si>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</si>
  <si>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</si>
  <si>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</si>
  <si>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</si>
  <si>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</si>
  <si>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</si>
  <si>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</si>
  <si>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</si>
  <si>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</si>
  <si>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</si>
  <si>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</si>
  <si>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</si>
  <si>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</si>
  <si>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</si>
  <si>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</si>
  <si>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</si>
  <si>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</si>
  <si>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</si>
  <si>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</si>
  <si>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</si>
  <si>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</si>
  <si>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</si>
  <si>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</si>
  <si>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</si>
  <si>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</si>
  <si>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</si>
  <si>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</si>
  <si>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</si>
  <si>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</si>
  <si>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</si>
  <si>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</si>
  <si>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</si>
  <si>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</si>
  <si>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</si>
  <si>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</si>
  <si>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</si>
  <si>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</si>
  <si>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</si>
  <si>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</si>
  <si>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</si>
  <si>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</si>
  <si>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</si>
  <si>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</si>
  <si>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</si>
  <si>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</si>
  <si>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</si>
  <si>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</si>
  <si>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</si>
  <si>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</si>
  <si>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</si>
  <si>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</si>
  <si>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</si>
  <si>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</si>
  <si>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</si>
  <si>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</si>
  <si>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</si>
  <si>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</si>
  <si>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</si>
  <si>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</si>
  <si>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</si>
  <si>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</si>
  <si>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</si>
  <si>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</si>
  <si>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</si>
  <si>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</si>
  <si>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</si>
  <si>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</si>
  <si>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</si>
  <si>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</si>
  <si>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</si>
  <si>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</si>
  <si>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</si>
  <si>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</si>
  <si>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</si>
  <si>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</si>
  <si>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</si>
  <si>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</si>
  <si>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</si>
  <si>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</si>
  <si>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</si>
  <si>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</si>
  <si>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</si>
  <si>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</si>
  <si>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</si>
  <si>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</si>
  <si>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</si>
  <si>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</si>
  <si>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</si>
  <si>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</si>
  <si>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</si>
  <si>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</si>
  <si>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</si>
  <si>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</si>
  <si>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</si>
  <si>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</si>
  <si>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</si>
  <si>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</si>
  <si>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</si>
  <si>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</si>
  <si>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</si>
  <si>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</si>
  <si>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</si>
  <si>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</si>
  <si>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</si>
  <si>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</si>
  <si>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</si>
  <si>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</si>
  <si>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</si>
  <si>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</si>
  <si>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</si>
  <si>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</si>
  <si>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</si>
  <si>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</si>
  <si>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</si>
  <si>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</si>
  <si>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</si>
  <si>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</si>
  <si>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</si>
  <si>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</si>
  <si>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</si>
  <si>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</si>
  <si>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</si>
  <si>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</si>
  <si>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</si>
  <si>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</si>
  <si>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</si>
  <si>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</si>
  <si>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</si>
  <si>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</si>
  <si>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</si>
  <si>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</si>
  <si>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</si>
  <si>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</si>
  <si>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</si>
  <si>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</si>
  <si>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</si>
  <si>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</si>
  <si>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</si>
  <si>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</si>
  <si>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</si>
  <si>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</si>
  <si>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</si>
  <si>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</si>
  <si>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</si>
  <si>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</si>
  <si>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</si>
  <si>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</si>
  <si>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</si>
  <si>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</si>
  <si>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</si>
  <si>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</si>
  <si>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</si>
  <si>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</si>
  <si>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</si>
  <si>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</si>
  <si>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</si>
  <si>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</si>
  <si>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</si>
  <si>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</si>
  <si>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</si>
  <si>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</si>
  <si>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</si>
  <si>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</si>
  <si>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</si>
  <si>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</si>
  <si>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</si>
  <si>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</si>
  <si>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</si>
  <si>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</si>
  <si>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</si>
  <si>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</si>
  <si>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</si>
  <si>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</si>
  <si>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</si>
  <si>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</si>
  <si>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</si>
  <si>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</si>
  <si>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</si>
  <si>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</si>
  <si>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</si>
  <si>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</si>
  <si>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</si>
  <si>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</si>
  <si>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</si>
  <si>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</si>
  <si>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</si>
  <si>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</si>
  <si>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</si>
  <si>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</si>
  <si>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</si>
  <si>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</si>
  <si>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</si>
  <si>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</si>
  <si>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</si>
  <si>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</si>
  <si>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</si>
  <si>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</si>
  <si>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</si>
  <si>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</si>
  <si>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</si>
  <si>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</si>
  <si>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</si>
  <si>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</si>
  <si>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</si>
  <si>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</si>
  <si>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</si>
  <si>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</si>
  <si>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</si>
  <si>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</si>
  <si>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</si>
  <si>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</si>
  <si>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</si>
  <si>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</si>
  <si>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</si>
  <si>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</si>
  <si>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</si>
  <si>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</si>
  <si>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</si>
  <si>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</si>
  <si>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</si>
  <si>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</si>
  <si>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</si>
  <si>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</si>
  <si>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</si>
  <si>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</si>
  <si>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</si>
  <si>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</si>
  <si>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</si>
  <si>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</si>
  <si>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</si>
  <si>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</si>
  <si>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</si>
  <si>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</si>
  <si>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</si>
  <si>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</si>
  <si>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</si>
  <si>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</si>
  <si>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</si>
  <si>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</si>
  <si>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</si>
  <si>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</si>
  <si>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</si>
  <si>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</si>
  <si>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</si>
  <si>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</si>
  <si>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</si>
  <si>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</si>
  <si>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</si>
  <si>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</si>
  <si>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</si>
  <si>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</si>
  <si>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</si>
  <si>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</si>
  <si>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</si>
  <si>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</si>
  <si>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</si>
  <si>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</si>
  <si>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</si>
  <si>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</si>
  <si>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</si>
  <si>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</si>
  <si>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</si>
  <si>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</si>
  <si>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</si>
  <si>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</si>
  <si>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</si>
  <si>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</si>
  <si>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</si>
  <si>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</si>
  <si>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</si>
  <si>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</si>
  <si>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</si>
  <si>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</si>
  <si>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</si>
  <si>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</si>
  <si>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</si>
  <si>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</si>
  <si>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</si>
  <si>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</si>
  <si>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</si>
  <si>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</si>
  <si>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</si>
  <si>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</si>
  <si>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</si>
  <si>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</si>
  <si>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</si>
  <si>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</si>
  <si>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</si>
  <si>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</si>
  <si>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</si>
  <si>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</si>
  <si>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</si>
  <si>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</si>
  <si>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</si>
  <si>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</si>
  <si>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</si>
  <si>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</si>
  <si>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</si>
  <si>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</si>
  <si>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</si>
  <si>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</si>
  <si>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</si>
  <si>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</si>
  <si>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</si>
  <si>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</si>
  <si>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</si>
  <si>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</si>
  <si>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</si>
  <si>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</si>
  <si>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</si>
  <si>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</si>
  <si>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</si>
  <si>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</si>
  <si>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</si>
  <si>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</si>
  <si>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</si>
  <si>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</si>
  <si>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</si>
  <si>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</si>
  <si>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</si>
  <si>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</si>
  <si>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</si>
  <si>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</si>
  <si>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</si>
  <si>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</si>
  <si>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</si>
  <si>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</si>
  <si>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</si>
  <si>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</si>
  <si>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</si>
  <si>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</si>
  <si>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</si>
  <si>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</si>
  <si>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</si>
  <si>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</si>
  <si>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</si>
  <si>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</si>
  <si>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</si>
  <si>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</si>
  <si>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</si>
  <si>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</si>
  <si>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</si>
  <si>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</si>
  <si>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</si>
  <si>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</si>
  <si>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</si>
  <si>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</si>
  <si>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</si>
  <si>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</si>
  <si>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</si>
  <si>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</si>
  <si>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</si>
  <si>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</si>
  <si>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</si>
  <si>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</si>
  <si>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</si>
  <si>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</si>
  <si>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</si>
  <si>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</si>
  <si>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</si>
  <si>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</si>
  <si>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</si>
  <si>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</si>
  <si>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</si>
  <si>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</si>
  <si>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</si>
  <si>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</si>
  <si>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</si>
  <si>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</si>
  <si>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</si>
  <si>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</si>
  <si>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</si>
  <si>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</si>
  <si>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</si>
  <si>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</si>
  <si>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</si>
  <si>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</si>
  <si>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</si>
  <si>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</si>
  <si>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</si>
  <si>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</si>
  <si>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</si>
  <si>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</si>
  <si>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</si>
  <si>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</si>
  <si>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</si>
  <si>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</si>
  <si>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</si>
  <si>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</si>
  <si>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</si>
  <si>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</si>
  <si>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</si>
  <si>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</si>
  <si>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</si>
  <si>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</si>
  <si>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</si>
  <si>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</si>
  <si>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</si>
  <si>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</si>
  <si>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</si>
  <si>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</si>
  <si>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</si>
  <si>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</si>
  <si>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</si>
  <si>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</si>
  <si>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</si>
  <si>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</si>
  <si>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</si>
  <si>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</si>
  <si>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</si>
  <si>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</si>
  <si>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</si>
  <si>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</si>
  <si>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</si>
  <si>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</si>
  <si>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</si>
  <si>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</si>
  <si>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</si>
  <si>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</si>
  <si>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</si>
  <si>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</si>
  <si>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</si>
  <si>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</si>
  <si>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</si>
  <si>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</si>
  <si>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</si>
  <si>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</si>
  <si>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</si>
  <si>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</si>
  <si>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</si>
  <si>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</si>
  <si>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</si>
  <si>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</si>
  <si>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</si>
  <si>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</si>
  <si>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</si>
  <si>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</si>
  <si>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</si>
  <si>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</si>
  <si>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</si>
  <si>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</si>
  <si>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</si>
  <si>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</si>
  <si>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</si>
  <si>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</si>
  <si>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</si>
  <si>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</si>
  <si>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</si>
  <si>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</si>
  <si>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</si>
  <si>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</si>
  <si>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</si>
  <si>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</si>
  <si>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</si>
  <si>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</si>
  <si>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</si>
  <si>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</si>
  <si>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</si>
  <si>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</si>
  <si>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</si>
  <si>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</si>
  <si>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</si>
  <si>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</si>
  <si>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</si>
  <si>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</si>
  <si>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</si>
  <si>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</si>
  <si>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</si>
  <si>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</si>
  <si>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</si>
  <si>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</si>
  <si>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</si>
  <si>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</si>
  <si>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</si>
  <si>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</si>
  <si>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</si>
  <si>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</si>
  <si>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</si>
  <si>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</si>
  <si>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</si>
  <si>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</si>
  <si>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</si>
  <si>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</si>
  <si>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</si>
  <si>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</si>
  <si>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</si>
  <si>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</si>
  <si>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</si>
  <si>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</si>
  <si>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</si>
  <si>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</si>
  <si>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</si>
  <si>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</si>
  <si>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</si>
  <si>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</si>
  <si>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</si>
  <si>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</si>
  <si>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</si>
  <si>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</si>
  <si>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</si>
  <si>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</si>
  <si>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</si>
  <si>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</si>
  <si>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</si>
  <si>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</si>
  <si>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</si>
  <si>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</si>
  <si>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</si>
  <si>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</si>
  <si>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</si>
  <si>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</si>
  <si>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</si>
  <si>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</si>
  <si>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</si>
  <si>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</si>
  <si>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</si>
  <si>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</si>
  <si>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</si>
  <si>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</si>
  <si>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</si>
  <si>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</si>
  <si>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</si>
  <si>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</si>
  <si>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</si>
  <si>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</si>
  <si>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</si>
  <si>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</si>
  <si>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</si>
  <si>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</si>
  <si>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</si>
  <si>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</si>
  <si>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</si>
  <si>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</si>
  <si>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</si>
  <si>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</si>
  <si>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</si>
  <si>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</si>
  <si>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</si>
  <si>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</si>
  <si>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</si>
  <si>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</si>
  <si>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</si>
  <si>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</si>
  <si>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</si>
  <si>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</si>
  <si>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</si>
  <si>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</si>
  <si>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</si>
  <si>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</si>
  <si>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</si>
  <si>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</si>
  <si>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</si>
  <si>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</si>
  <si>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</si>
  <si>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</si>
  <si>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</si>
  <si>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</si>
  <si>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</si>
  <si>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</si>
  <si>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</si>
  <si>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</si>
  <si>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</si>
  <si>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</si>
  <si>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</si>
  <si>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</si>
  <si>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</si>
  <si>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</si>
  <si>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</si>
  <si>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</si>
  <si>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</si>
  <si>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</si>
  <si>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</si>
  <si>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</si>
  <si>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</si>
  <si>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</si>
  <si>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</si>
  <si>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</si>
  <si>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</si>
  <si>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</si>
  <si>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</si>
  <si>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</si>
  <si>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</si>
  <si>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</si>
  <si>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</si>
  <si>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</si>
  <si>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</si>
  <si>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</si>
  <si>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</si>
  <si>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</si>
  <si>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</si>
  <si>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</si>
  <si>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</si>
  <si>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</si>
  <si>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</si>
  <si>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</si>
  <si>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</si>
  <si>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</si>
  <si>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</si>
  <si>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</si>
  <si>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</si>
  <si>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</si>
  <si>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</si>
  <si>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</si>
  <si>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</si>
  <si>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</si>
  <si>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</si>
  <si>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</si>
  <si>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</si>
  <si>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</si>
  <si>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</si>
  <si>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</si>
  <si>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</si>
  <si>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</si>
  <si>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</si>
  <si>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</si>
  <si>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</si>
  <si>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</si>
  <si>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</si>
  <si>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</si>
  <si>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</si>
  <si>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</si>
  <si>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</si>
  <si>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</si>
  <si>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</si>
  <si>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</si>
  <si>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</si>
  <si>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</si>
  <si>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</si>
  <si>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</si>
  <si>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</si>
  <si>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</si>
  <si>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</si>
  <si>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</si>
  <si>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</si>
  <si>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</si>
  <si>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</si>
  <si>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</si>
  <si>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</si>
  <si>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</si>
  <si>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</si>
  <si>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</si>
  <si>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</si>
  <si>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</si>
  <si>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</si>
  <si>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</si>
  <si>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</si>
  <si>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</si>
  <si>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</si>
  <si>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</si>
  <si>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</si>
  <si>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</si>
  <si>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</si>
  <si>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</si>
  <si>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</si>
  <si>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</si>
  <si>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</si>
  <si>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</si>
  <si>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</si>
  <si>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</si>
  <si>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</si>
  <si>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</si>
  <si>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</si>
  <si>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</si>
  <si>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</si>
  <si>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</si>
  <si>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</si>
  <si>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</si>
  <si>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</si>
  <si>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</si>
  <si>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</si>
  <si>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</si>
  <si>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</si>
  <si>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</si>
  <si>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</si>
  <si>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</si>
  <si>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</si>
  <si>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</si>
  <si>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</si>
  <si>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</si>
  <si>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</si>
  <si>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</si>
  <si>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</si>
  <si>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</si>
  <si>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</si>
  <si>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</si>
  <si>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</si>
  <si>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</si>
  <si>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</si>
  <si>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</si>
  <si>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</si>
  <si>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</si>
  <si>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</si>
  <si>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</si>
  <si>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</si>
  <si>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</si>
  <si>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</si>
  <si>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</si>
  <si>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</si>
  <si>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</si>
  <si>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</si>
  <si>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</si>
  <si>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</si>
  <si>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</si>
  <si>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</si>
  <si>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</si>
  <si>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</si>
  <si>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</si>
  <si>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</si>
  <si>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</si>
  <si>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</si>
  <si>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</si>
  <si>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</si>
  <si>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</si>
  <si>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</si>
  <si>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</si>
  <si>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</si>
  <si>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</si>
  <si>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</si>
  <si>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</si>
  <si>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</si>
  <si>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</si>
  <si>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</si>
  <si>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</si>
  <si>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</si>
  <si>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</si>
  <si>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</si>
  <si>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</si>
  <si>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</si>
  <si>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</si>
  <si>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</si>
  <si>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</si>
  <si>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</si>
  <si>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</si>
  <si>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</si>
  <si>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</si>
  <si>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</si>
  <si>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</si>
  <si>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</si>
  <si>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</si>
  <si>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</si>
  <si>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</si>
  <si>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</si>
  <si>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</si>
  <si>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</si>
  <si>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</si>
  <si>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</si>
  <si>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</si>
  <si>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</si>
  <si>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</si>
  <si>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</si>
  <si>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</si>
  <si>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</si>
  <si>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</si>
  <si>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</si>
  <si>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</si>
  <si>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</si>
  <si>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</si>
  <si>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</si>
  <si>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</si>
  <si>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</si>
  <si>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</si>
  <si>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</si>
  <si>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</si>
  <si>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</si>
  <si>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</si>
  <si>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</si>
  <si>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</si>
  <si>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</si>
  <si>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</si>
  <si>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</si>
  <si>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</si>
  <si>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</si>
  <si>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</si>
  <si>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</si>
  <si>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</si>
  <si>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</si>
  <si>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</si>
  <si>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</si>
  <si>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</si>
  <si>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</si>
  <si>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</si>
  <si>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</si>
  <si>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</si>
  <si>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</si>
  <si>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</si>
  <si>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</si>
  <si>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</si>
  <si>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</si>
  <si>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</si>
  <si>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</si>
  <si>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</si>
  <si>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</si>
  <si>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</si>
  <si>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</si>
  <si>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</si>
  <si>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</si>
  <si>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</si>
  <si>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</si>
  <si>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</si>
  <si>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</si>
  <si>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</si>
  <si>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</si>
  <si>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</si>
  <si>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</si>
  <si>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</si>
  <si>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</si>
  <si>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</si>
  <si>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</si>
  <si>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</si>
  <si>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</si>
  <si>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</si>
  <si>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</si>
  <si>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</si>
  <si>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</si>
  <si>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</si>
  <si>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</si>
  <si>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</si>
  <si>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</si>
  <si>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</si>
  <si>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</si>
  <si>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</si>
  <si>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</si>
  <si>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</si>
  <si>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</si>
  <si>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</si>
  <si>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</si>
  <si>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</si>
  <si>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</si>
  <si>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</si>
  <si>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</si>
  <si>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</si>
  <si>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</si>
  <si>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</si>
  <si>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</si>
  <si>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</si>
  <si>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</si>
  <si>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</si>
  <si>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</si>
  <si>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</si>
  <si>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</si>
  <si>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</si>
  <si>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</si>
  <si>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</si>
  <si>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</si>
  <si>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</si>
  <si>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</si>
  <si>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</si>
  <si>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</si>
  <si>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</si>
  <si>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</si>
  <si>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</si>
  <si>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</si>
  <si>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</si>
  <si>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</si>
  <si>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</si>
  <si>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</si>
  <si>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</si>
  <si>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</si>
  <si>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</si>
  <si>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</si>
  <si>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</si>
  <si>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</si>
  <si>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</si>
  <si>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</si>
  <si>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</si>
  <si>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</si>
  <si>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</si>
  <si>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</si>
  <si>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</si>
  <si>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</si>
  <si>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</si>
  <si>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</si>
  <si>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</si>
  <si>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</si>
  <si>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</si>
  <si>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</si>
  <si>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</si>
  <si>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</si>
  <si>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</si>
  <si>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</si>
  <si>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</si>
  <si>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</si>
  <si>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</si>
  <si>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</si>
  <si>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</si>
  <si>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</si>
  <si>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</si>
  <si>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</si>
  <si>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</si>
  <si>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</si>
  <si>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</si>
  <si>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</si>
  <si>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</si>
  <si>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</si>
  <si>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</si>
  <si>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</si>
  <si>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</si>
  <si>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</si>
  <si>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</si>
  <si>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</si>
  <si>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</si>
  <si>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</si>
  <si>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</si>
  <si>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</si>
  <si>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</si>
  <si>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</si>
  <si>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</si>
  <si>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</si>
  <si>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</si>
  <si>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</si>
  <si>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</si>
  <si>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</si>
  <si>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</si>
  <si>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</si>
  <si>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</si>
  <si>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</si>
  <si>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</si>
  <si>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</si>
  <si>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</si>
  <si>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</si>
  <si>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</si>
  <si>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</si>
  <si>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</si>
  <si>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</si>
  <si>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</si>
  <si>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</si>
  <si>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</si>
  <si>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</si>
  <si>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</si>
  <si>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</si>
  <si>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</si>
  <si>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</si>
  <si>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</si>
  <si>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</si>
  <si>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</si>
  <si>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</si>
  <si>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</si>
  <si>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</si>
  <si>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</si>
  <si>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</si>
  <si>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</si>
  <si>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</si>
  <si>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</si>
  <si>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</si>
  <si>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</si>
  <si>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</si>
  <si>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</si>
  <si>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</si>
  <si>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</si>
  <si>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</si>
  <si>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</si>
  <si>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</si>
  <si>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</si>
  <si>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</si>
  <si>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</si>
  <si>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</si>
  <si>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</si>
  <si>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</si>
  <si>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</si>
  <si>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</si>
  <si>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</si>
  <si>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</si>
  <si>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</si>
  <si>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</si>
  <si>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</si>
  <si>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</si>
  <si>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</si>
  <si>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</si>
  <si>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</si>
  <si>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</si>
  <si>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</si>
  <si>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</si>
  <si>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</si>
  <si>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</si>
  <si>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</si>
  <si>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</si>
  <si>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</si>
  <si>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</si>
  <si>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</si>
  <si>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</si>
  <si>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</si>
  <si>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</si>
  <si>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</si>
  <si>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</si>
  <si>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</si>
  <si>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</si>
  <si>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</si>
  <si>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</si>
  <si>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</si>
  <si>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</si>
  <si>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</si>
  <si>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</si>
  <si>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</si>
  <si>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</si>
  <si>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</si>
  <si>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</si>
  <si>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</si>
  <si>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</si>
  <si>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</si>
  <si>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</si>
  <si>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</si>
  <si>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</si>
  <si>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</si>
  <si>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</si>
  <si>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</si>
  <si>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</si>
  <si>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</si>
  <si>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</si>
  <si>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</si>
  <si>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</si>
  <si>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</si>
  <si>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</si>
  <si>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</si>
  <si>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</si>
  <si>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</si>
  <si>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</si>
  <si>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</si>
  <si>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</si>
  <si>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</si>
  <si>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</si>
  <si>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</si>
  <si>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</si>
  <si>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</si>
  <si>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</si>
  <si>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</si>
  <si>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</si>
  <si>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</si>
  <si>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</si>
  <si>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</si>
  <si>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</si>
  <si>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</si>
  <si>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</si>
  <si>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</si>
  <si>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</si>
  <si>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</si>
  <si>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</si>
  <si>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</si>
  <si>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</si>
  <si>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</si>
  <si>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</si>
  <si>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</si>
  <si>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</si>
  <si>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</si>
  <si>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</si>
  <si>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</si>
  <si>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</si>
  <si>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</si>
  <si>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</si>
  <si>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</si>
  <si>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</si>
  <si>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</si>
  <si>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</si>
  <si>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</si>
  <si>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</si>
  <si>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</si>
  <si>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</si>
  <si>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</si>
  <si>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</si>
  <si>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</si>
  <si>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</si>
  <si>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</si>
  <si>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</si>
  <si>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</si>
  <si>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</si>
  <si>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</si>
  <si>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</si>
  <si>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</si>
  <si>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</si>
  <si>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</si>
  <si>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</si>
  <si>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</si>
  <si>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</si>
  <si>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</si>
  <si>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</si>
  <si>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</si>
  <si>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</si>
  <si>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</si>
  <si>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</si>
  <si>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</si>
  <si>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</si>
  <si>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</si>
  <si>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</si>
  <si>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</si>
  <si>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</si>
  <si>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</si>
  <si>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</si>
  <si>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</si>
  <si>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</si>
  <si>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</si>
  <si>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</si>
  <si>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</si>
  <si>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</si>
  <si>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</si>
  <si>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</si>
  <si>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</si>
  <si>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</si>
  <si>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</si>
  <si>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</si>
  <si>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</si>
  <si>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</si>
  <si>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</si>
  <si>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</si>
  <si>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</si>
  <si>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</si>
  <si>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</si>
  <si>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</si>
  <si>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</si>
  <si>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</si>
  <si>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</si>
  <si>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</si>
  <si>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</si>
  <si>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</si>
  <si>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</si>
  <si>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</si>
  <si>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</si>
  <si>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</si>
  <si>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</si>
  <si>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</si>
  <si>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</si>
  <si>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</si>
  <si>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</si>
  <si>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</si>
  <si>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</si>
  <si>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</si>
  <si>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</si>
  <si>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</si>
  <si>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</si>
  <si>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</si>
  <si>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</si>
  <si>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</si>
  <si>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</si>
  <si>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</si>
  <si>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</si>
  <si>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</si>
  <si>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</si>
  <si>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</si>
  <si>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</si>
  <si>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</si>
  <si>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</si>
  <si>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</si>
  <si>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</si>
  <si>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</si>
  <si>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</si>
  <si>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</si>
  <si>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</si>
  <si>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</si>
  <si>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</si>
  <si>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</si>
  <si>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</si>
  <si>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</si>
  <si>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</si>
  <si>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</si>
  <si>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</si>
  <si>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</si>
  <si>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</si>
  <si>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</si>
  <si>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</si>
  <si>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</si>
  <si>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</si>
  <si>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</si>
  <si>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</si>
  <si>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</si>
  <si>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</si>
  <si>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</si>
  <si>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</si>
  <si>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</si>
  <si>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</si>
  <si>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</si>
  <si>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</si>
  <si>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</si>
  <si>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</si>
  <si>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</si>
  <si>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</si>
  <si>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</si>
  <si>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</si>
  <si>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</si>
  <si>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</si>
  <si>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</si>
  <si>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</si>
  <si>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</si>
  <si>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</si>
  <si>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</si>
  <si>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</si>
  <si>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</si>
  <si>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</si>
  <si>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</si>
  <si>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</si>
  <si>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</si>
  <si>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</si>
  <si>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</si>
  <si>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</si>
  <si>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</si>
  <si>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</si>
  <si>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</si>
  <si>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</si>
  <si>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</si>
  <si>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</si>
  <si>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</si>
  <si>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</si>
  <si>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</si>
  <si>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</si>
  <si>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</si>
  <si>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</si>
  <si>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</si>
  <si>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</si>
  <si>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</si>
  <si>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</si>
  <si>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</si>
  <si>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</si>
  <si>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</si>
  <si>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</si>
  <si>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</si>
  <si>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</si>
  <si>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</si>
  <si>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</si>
  <si>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</si>
  <si>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</si>
  <si>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</si>
  <si>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</si>
  <si>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</si>
  <si>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</si>
  <si>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</si>
  <si>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</si>
  <si>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</si>
  <si>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</si>
  <si>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</si>
  <si>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</si>
  <si>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</si>
  <si>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</si>
  <si>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</si>
  <si>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</si>
  <si>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</si>
  <si>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</si>
  <si>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</si>
  <si>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</si>
  <si>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</si>
  <si>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</si>
  <si>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</si>
  <si>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</si>
  <si>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</si>
  <si>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</si>
  <si>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</si>
  <si>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</si>
  <si>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</si>
  <si>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</si>
  <si>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</si>
  <si>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</si>
  <si>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</si>
  <si>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</si>
  <si>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</si>
  <si>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</si>
  <si>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</si>
  <si>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</si>
  <si>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</si>
  <si>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</si>
  <si>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</si>
  <si>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</si>
  <si>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</si>
  <si>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</si>
  <si>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</si>
  <si>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</si>
  <si>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</si>
  <si>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</si>
  <si>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</si>
  <si>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</si>
  <si>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</si>
  <si>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</si>
  <si>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</si>
  <si>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</si>
  <si>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</si>
  <si>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</si>
  <si>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</si>
  <si>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</si>
  <si>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</si>
  <si>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</si>
  <si>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</si>
  <si>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</si>
  <si>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</si>
  <si>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</si>
  <si>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</si>
  <si>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</si>
  <si>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</si>
  <si>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</si>
  <si>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</si>
  <si>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</si>
  <si>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</si>
  <si>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</si>
  <si>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</si>
  <si>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</si>
  <si>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</si>
  <si>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</si>
  <si>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</si>
  <si>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</si>
  <si>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</si>
  <si>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</si>
  <si>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</si>
  <si>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</si>
  <si>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</si>
  <si>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</si>
  <si>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</si>
  <si>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</si>
  <si>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</si>
  <si>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</si>
  <si>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</si>
  <si>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</si>
  <si>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</si>
  <si>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</si>
  <si>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</si>
  <si>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</si>
  <si>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</si>
  <si>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</si>
  <si>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</si>
  <si>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</si>
  <si>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</si>
  <si>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</si>
  <si>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</si>
  <si>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</si>
  <si>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</si>
  <si>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</si>
  <si>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</si>
  <si>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</si>
  <si>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</si>
  <si>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</si>
  <si>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</si>
  <si>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</si>
  <si>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</si>
  <si>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</si>
  <si>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</si>
  <si>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</si>
  <si>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</si>
  <si>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</si>
  <si>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</si>
  <si>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</si>
  <si>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</si>
  <si>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</si>
  <si>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</si>
  <si>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</si>
  <si>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</si>
  <si>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</si>
  <si>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</si>
  <si>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</si>
  <si>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</si>
  <si>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</si>
  <si>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</si>
  <si>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</si>
  <si>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</si>
  <si>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</si>
  <si>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</si>
  <si>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</si>
  <si>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</si>
  <si>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</si>
  <si>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</si>
  <si>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</si>
  <si>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</si>
  <si>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</si>
  <si>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</si>
  <si>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</si>
  <si>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</si>
  <si>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</si>
  <si>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</si>
  <si>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</si>
  <si>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</si>
  <si>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</si>
  <si>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</si>
  <si>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</si>
  <si>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</si>
  <si>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</si>
  <si>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</si>
  <si>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</si>
  <si>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</si>
  <si>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</si>
  <si>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</si>
  <si>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</si>
  <si>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</si>
  <si>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</si>
  <si>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</si>
  <si>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</si>
  <si>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</si>
  <si>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</si>
  <si>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</si>
  <si>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</si>
  <si>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</si>
  <si>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</si>
  <si>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</si>
  <si>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</si>
  <si>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</si>
  <si>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</si>
  <si>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</si>
  <si>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</si>
  <si>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</si>
  <si>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</si>
  <si>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</si>
  <si>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</si>
  <si>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</si>
  <si>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</si>
  <si>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</si>
  <si>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</si>
  <si>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</si>
  <si>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</si>
  <si>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</si>
  <si>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</si>
  <si>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</si>
  <si>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</si>
  <si>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</si>
  <si>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</si>
  <si>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</si>
  <si>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</si>
  <si>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</si>
  <si>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</si>
  <si>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</si>
  <si>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</si>
  <si>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</si>
  <si>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</si>
  <si>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</si>
  <si>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</si>
  <si>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</si>
  <si>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</si>
  <si>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</si>
  <si>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</si>
  <si>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</si>
  <si>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</si>
  <si>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</si>
  <si>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</si>
  <si>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</si>
  <si>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</si>
  <si>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</si>
  <si>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</si>
  <si>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</si>
  <si>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</si>
  <si>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</si>
  <si>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</si>
  <si>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</si>
  <si>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</si>
  <si>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</si>
  <si>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</si>
  <si>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</si>
  <si>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</si>
  <si>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</si>
  <si>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</si>
  <si>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</si>
  <si>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</si>
  <si>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</si>
  <si>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</si>
  <si>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</si>
  <si>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</si>
  <si>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</si>
  <si>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</si>
  <si>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</si>
  <si>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</si>
  <si>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</si>
  <si>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</si>
  <si>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</si>
  <si>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</si>
  <si>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</si>
  <si>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</si>
  <si>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</si>
  <si>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</si>
  <si>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</si>
  <si>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</si>
  <si>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</si>
  <si>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</si>
  <si>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</si>
  <si>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</si>
  <si>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</si>
  <si>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</si>
  <si>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</si>
  <si>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</si>
  <si>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</si>
  <si>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</si>
  <si>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</si>
  <si>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</si>
  <si>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</si>
  <si>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</si>
  <si>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</si>
  <si>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</si>
  <si>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</si>
  <si>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</si>
  <si>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</si>
  <si>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</si>
  <si>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</si>
  <si>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</si>
  <si>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</si>
  <si>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</si>
  <si>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</si>
  <si>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</si>
  <si>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</si>
  <si>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</si>
  <si>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</si>
  <si>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</si>
  <si>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</si>
  <si>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</si>
  <si>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</si>
  <si>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</si>
  <si>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</si>
  <si>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</si>
  <si>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</si>
  <si>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</si>
  <si>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</si>
  <si>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</si>
  <si>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</si>
  <si>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</si>
  <si>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</si>
  <si>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</si>
  <si>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</si>
  <si>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</si>
  <si>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</si>
  <si>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</si>
  <si>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</si>
  <si>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</si>
  <si>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</si>
  <si>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</si>
  <si>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</si>
  <si>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</si>
  <si>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</si>
  <si>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</si>
  <si>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</si>
  <si>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</si>
  <si>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</si>
  <si>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</si>
  <si>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</si>
  <si>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</si>
  <si>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</si>
  <si>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</si>
  <si>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</si>
  <si>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</si>
  <si>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</si>
  <si>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</si>
  <si>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</si>
  <si>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</si>
  <si>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</si>
  <si>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</si>
  <si>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</si>
  <si>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</si>
  <si>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</si>
  <si>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</si>
  <si>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</si>
  <si>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</si>
  <si>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</si>
  <si>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</si>
  <si>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</si>
  <si>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</si>
  <si>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</si>
  <si>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</si>
  <si>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</si>
  <si>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</si>
  <si>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</si>
  <si>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</si>
  <si>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</si>
  <si>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</si>
  <si>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</si>
  <si>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</si>
  <si>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</si>
  <si>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</si>
  <si>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</si>
  <si>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</si>
  <si>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</si>
  <si>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</si>
  <si>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</si>
  <si>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</si>
  <si>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</si>
  <si>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</si>
  <si>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</si>
  <si>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</si>
  <si>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</si>
  <si>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</si>
  <si>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</si>
  <si>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</si>
  <si>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</si>
  <si>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</si>
  <si>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</si>
  <si>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</si>
  <si>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</si>
  <si>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</si>
  <si>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</si>
  <si>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</si>
  <si>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</si>
  <si>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</si>
  <si>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</si>
  <si>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</si>
  <si>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</si>
  <si>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</si>
  <si>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</si>
  <si>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</si>
  <si>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</si>
  <si>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</si>
  <si>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</si>
  <si>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</si>
  <si>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</si>
  <si>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</si>
  <si>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</si>
  <si>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</si>
  <si>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</si>
  <si>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</si>
  <si>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</si>
  <si>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</si>
  <si>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</si>
  <si>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</si>
  <si>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</si>
  <si>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</si>
  <si>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</si>
  <si>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</si>
  <si>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</si>
  <si>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</si>
  <si>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</si>
  <si>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</si>
  <si>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</si>
  <si>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</si>
  <si>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</si>
  <si>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</si>
  <si>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</si>
  <si>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</si>
  <si>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</si>
  <si>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</si>
  <si>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</si>
  <si>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</si>
  <si>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</si>
  <si>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</si>
  <si>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</si>
  <si>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</si>
  <si>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</si>
  <si>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</si>
  <si>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</si>
  <si>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</si>
  <si>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</si>
  <si>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</si>
  <si>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</si>
  <si>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</si>
  <si>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</si>
  <si>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</si>
  <si>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</si>
  <si>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</si>
  <si>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</si>
  <si>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</si>
  <si>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</si>
  <si>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</si>
  <si>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</si>
  <si>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</si>
  <si>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</si>
  <si>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</si>
  <si>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</si>
  <si>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</si>
  <si>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</si>
  <si>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</si>
  <si>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</si>
  <si>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</si>
  <si>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</si>
  <si>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</si>
  <si>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</si>
  <si>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</si>
  <si>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</si>
  <si>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</si>
  <si>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</si>
  <si>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</si>
  <si>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</si>
  <si>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</si>
  <si>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</si>
  <si>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</si>
  <si>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</si>
  <si>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</si>
  <si>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</si>
  <si>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</si>
  <si>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</si>
  <si>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</si>
  <si>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</si>
  <si>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</si>
  <si>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</si>
  <si>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</si>
  <si>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</si>
  <si>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</si>
  <si>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</si>
  <si>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</si>
  <si>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</si>
  <si>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</si>
  <si>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</si>
  <si>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</si>
  <si>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</si>
  <si>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</si>
  <si>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</si>
  <si>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</si>
  <si>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</si>
  <si>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</si>
  <si>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</si>
  <si>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</si>
  <si>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</si>
  <si>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</si>
  <si>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</si>
  <si>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</si>
  <si>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</si>
  <si>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</si>
  <si>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</si>
  <si>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</si>
  <si>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</si>
  <si>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</si>
  <si>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</si>
  <si>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</si>
  <si>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</si>
  <si>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</si>
  <si>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</si>
  <si>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</si>
  <si>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</si>
  <si>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</si>
  <si>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</si>
  <si>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</si>
  <si>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</si>
  <si>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</si>
  <si>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</si>
  <si>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</si>
  <si>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</si>
  <si>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</si>
  <si>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</si>
  <si>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</si>
  <si>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</si>
  <si>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</si>
  <si>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</si>
  <si>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</si>
  <si>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</si>
  <si>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</si>
  <si>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</si>
  <si>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</si>
  <si>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</si>
  <si>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</si>
  <si>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</si>
  <si>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</si>
  <si>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</si>
  <si>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</si>
  <si>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</si>
  <si>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</si>
  <si>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</si>
  <si>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</si>
  <si>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</si>
  <si>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</si>
  <si>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</si>
  <si>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</si>
  <si>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</si>
  <si>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</si>
  <si>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</si>
  <si>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</si>
  <si>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</si>
  <si>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</si>
  <si>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</si>
  <si>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</si>
  <si>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</si>
  <si>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</si>
  <si>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</si>
  <si>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</si>
  <si>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</si>
  <si>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</si>
  <si>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</si>
  <si>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</si>
  <si>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</si>
  <si>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</si>
  <si>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</si>
  <si>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</si>
  <si>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</si>
  <si>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</si>
  <si>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</si>
  <si>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</si>
  <si>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</si>
  <si>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</si>
  <si>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</si>
  <si>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</si>
  <si>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</si>
  <si>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</si>
  <si>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</si>
  <si>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</si>
  <si>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</si>
  <si>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</si>
  <si>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</si>
  <si>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</si>
  <si>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</si>
  <si>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</si>
  <si>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</si>
  <si>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</si>
  <si>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</si>
  <si>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</si>
  <si>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</si>
  <si>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</si>
  <si>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</si>
  <si>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</si>
  <si>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</si>
  <si>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</si>
  <si>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</si>
  <si>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</si>
  <si>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</si>
  <si>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</si>
  <si>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</si>
  <si>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</si>
  <si>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</si>
  <si>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</si>
  <si>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</si>
  <si>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</si>
  <si>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</si>
  <si>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</si>
  <si>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</si>
  <si>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</si>
  <si>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</si>
  <si>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</si>
  <si>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</si>
  <si>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</si>
  <si>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</si>
  <si>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</si>
  <si>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</si>
  <si>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</si>
  <si>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</si>
  <si>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</si>
  <si>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</si>
  <si>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</si>
  <si>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</si>
  <si>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</si>
  <si>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</si>
  <si>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</si>
  <si>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</si>
  <si>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</si>
  <si>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</si>
  <si>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</si>
  <si>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</si>
  <si>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</si>
  <si>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</si>
  <si>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</si>
  <si>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</si>
  <si>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</si>
  <si>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</si>
  <si>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</si>
  <si>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</si>
  <si>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</si>
  <si>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</si>
  <si>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</si>
  <si>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</si>
  <si>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</si>
  <si>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</si>
  <si>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</si>
  <si>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</si>
  <si>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</si>
  <si>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</si>
  <si>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</si>
  <si>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</si>
  <si>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</si>
  <si>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</si>
  <si>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</si>
  <si>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</si>
  <si>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</si>
  <si>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</si>
  <si>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</si>
  <si>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</si>
  <si>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</si>
  <si>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</si>
  <si>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</si>
  <si>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</si>
  <si>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</si>
  <si>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</si>
  <si>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</si>
  <si>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</si>
  <si>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</si>
  <si>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</si>
  <si>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</si>
  <si>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</si>
  <si>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</si>
  <si>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</si>
  <si>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</si>
  <si>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</si>
  <si>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</si>
  <si>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</si>
  <si>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</si>
  <si>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</si>
  <si>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</si>
  <si>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</si>
  <si>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</si>
  <si>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</si>
  <si>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</si>
  <si>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</si>
  <si>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</si>
  <si>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</si>
  <si>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</si>
  <si>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</si>
  <si>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</si>
  <si>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</si>
  <si>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</si>
  <si>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</si>
  <si>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</si>
  <si>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</si>
  <si>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</si>
  <si>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</si>
  <si>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</si>
  <si>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</si>
  <si>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</si>
  <si>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</si>
  <si>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</si>
  <si>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</si>
  <si>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</si>
  <si>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</si>
  <si>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</si>
  <si>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</si>
  <si>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</si>
  <si>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</si>
  <si>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</si>
  <si>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</si>
  <si>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</si>
  <si>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</si>
  <si>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</si>
  <si>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</si>
  <si>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</si>
  <si>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</si>
  <si>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</si>
  <si>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</si>
  <si>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</si>
  <si>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</si>
  <si>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</si>
  <si>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</si>
  <si>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</si>
  <si>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</si>
  <si>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</si>
  <si>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</si>
  <si>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</si>
  <si>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</si>
  <si>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</si>
  <si>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</si>
  <si>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</si>
  <si>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</si>
  <si>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</si>
  <si>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</si>
  <si>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</si>
  <si>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</si>
  <si>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</si>
  <si>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</si>
  <si>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</si>
  <si>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</si>
  <si>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</si>
  <si>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</si>
  <si>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</si>
  <si>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</si>
  <si>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</si>
  <si>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</si>
  <si>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</si>
  <si>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</si>
  <si>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</si>
  <si>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</si>
  <si>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</si>
  <si>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</si>
  <si>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</si>
  <si>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</si>
  <si>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</si>
  <si>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</si>
  <si>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</si>
  <si>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</si>
  <si>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</si>
  <si>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</si>
  <si>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</si>
  <si>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</si>
  <si>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</si>
  <si>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</si>
  <si>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</si>
  <si>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</si>
  <si>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</si>
  <si>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</si>
  <si>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</si>
  <si>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</si>
  <si>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</si>
  <si>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</si>
  <si>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</si>
  <si>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</si>
  <si>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</si>
  <si>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</si>
  <si>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</si>
  <si>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</si>
  <si>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</si>
  <si>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</si>
  <si>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</si>
  <si>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</si>
  <si>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</si>
  <si>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</si>
  <si>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</si>
  <si>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</si>
  <si>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</si>
  <si>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</si>
  <si>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</si>
  <si>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</si>
  <si>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</si>
  <si>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</si>
  <si>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</si>
  <si>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</si>
  <si>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</si>
  <si>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</si>
  <si>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</si>
  <si>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</si>
  <si>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</si>
  <si>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</si>
  <si>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</si>
  <si>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</si>
  <si>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</si>
  <si>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</si>
  <si>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</si>
  <si>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</si>
  <si>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</si>
  <si>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</si>
  <si>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</si>
  <si>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</si>
  <si>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</si>
  <si>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</si>
  <si>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</si>
  <si>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</si>
  <si>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</si>
  <si>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</si>
  <si>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</si>
  <si>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</si>
  <si>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</si>
  <si>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</si>
  <si>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</si>
  <si>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</si>
  <si>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</si>
  <si>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</si>
  <si>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</si>
  <si>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</si>
  <si>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</si>
  <si>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</si>
  <si>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</si>
  <si>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</si>
  <si>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</si>
  <si>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</si>
  <si>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</si>
  <si>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</si>
  <si>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</si>
  <si>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</si>
  <si>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</si>
  <si>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</si>
  <si>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</si>
  <si>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</si>
  <si>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</si>
  <si>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</si>
  <si>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</si>
  <si>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</si>
  <si>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</si>
  <si>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</si>
  <si>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</si>
  <si>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</si>
  <si>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</si>
  <si>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</si>
  <si>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</si>
  <si>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</si>
  <si>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</si>
  <si>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</si>
  <si>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</si>
  <si>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</si>
  <si>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</si>
  <si>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</si>
  <si>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</si>
  <si>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</si>
  <si>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</si>
  <si>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</si>
  <si>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</si>
  <si>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</si>
  <si>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</si>
  <si>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</si>
  <si>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</si>
  <si>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</si>
  <si>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</si>
  <si>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</si>
  <si>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</si>
  <si>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</si>
  <si>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</si>
  <si>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</si>
  <si>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</si>
  <si>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</si>
  <si>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</si>
  <si>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</si>
  <si>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</si>
  <si>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</si>
  <si>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</si>
  <si>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</si>
  <si>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</si>
  <si>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</si>
  <si>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</si>
  <si>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</si>
  <si>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</si>
  <si>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</si>
  <si>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</si>
  <si>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</si>
  <si>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</si>
  <si>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</si>
  <si>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</si>
  <si>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</si>
  <si>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</si>
  <si>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</si>
  <si>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</si>
  <si>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</si>
  <si>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</si>
  <si>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</si>
  <si>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</si>
  <si>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</si>
  <si>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</si>
  <si>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</si>
  <si>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</si>
  <si>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</si>
  <si>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</si>
  <si>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</si>
  <si>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</si>
  <si>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</si>
  <si>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</si>
  <si>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</si>
  <si>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</si>
  <si>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</si>
  <si>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</si>
  <si>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</si>
  <si>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</si>
  <si>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</si>
  <si>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</si>
  <si>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</si>
  <si>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</si>
  <si>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</si>
  <si>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</si>
  <si>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</si>
  <si>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</si>
  <si>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</si>
  <si>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</si>
  <si>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</si>
  <si>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</si>
  <si>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</si>
  <si>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</si>
  <si>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</si>
  <si>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</si>
  <si>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</si>
  <si>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</si>
  <si>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</si>
  <si>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</si>
  <si>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</si>
  <si>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</si>
  <si>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</si>
  <si>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</si>
  <si>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</si>
  <si>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</si>
  <si>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</si>
  <si>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</si>
  <si>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</si>
  <si>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</si>
  <si>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</si>
  <si>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</si>
  <si>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</si>
  <si>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</si>
  <si>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</si>
  <si>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</si>
  <si>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</si>
  <si>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</si>
  <si>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</si>
  <si>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</si>
  <si>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</si>
  <si>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</si>
  <si>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</si>
  <si>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</si>
  <si>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</si>
  <si>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</si>
  <si>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</si>
  <si>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</si>
  <si>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</si>
  <si>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</si>
  <si>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</si>
  <si>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</si>
  <si>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</si>
  <si>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</si>
  <si>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</si>
  <si>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</si>
  <si>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</si>
  <si>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</si>
  <si>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</si>
  <si>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</si>
  <si>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</si>
  <si>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</si>
  <si>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</si>
  <si>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</si>
  <si>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</si>
  <si>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</si>
  <si>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</si>
  <si>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</si>
  <si>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</si>
  <si>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</si>
  <si>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</si>
  <si>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</si>
  <si>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</si>
  <si>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</si>
  <si>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</si>
  <si>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</si>
  <si>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</si>
  <si>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</si>
  <si>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</si>
  <si>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</si>
  <si>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</si>
  <si>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</si>
  <si>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</si>
  <si>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</si>
  <si>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</si>
  <si>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</si>
  <si>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</si>
  <si>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</si>
  <si>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</si>
  <si>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</si>
  <si>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</si>
  <si>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</si>
  <si>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</si>
  <si>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</si>
  <si>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</si>
  <si>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</si>
  <si>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</si>
  <si>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</si>
  <si>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</si>
  <si>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</si>
  <si>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</si>
  <si>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</si>
  <si>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</si>
  <si>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</si>
  <si>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</si>
  <si>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</si>
  <si>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</si>
  <si>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</si>
  <si>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</si>
  <si>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</si>
  <si>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</si>
  <si>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</si>
  <si>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</si>
  <si>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</si>
  <si>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</si>
  <si>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</si>
  <si>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</si>
  <si>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</si>
  <si>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</si>
  <si>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</si>
  <si>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</si>
  <si>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</si>
  <si>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</si>
  <si>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</si>
  <si>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</si>
  <si>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</si>
  <si>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</si>
  <si>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</si>
  <si>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</si>
  <si>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</si>
  <si>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</si>
  <si>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</si>
  <si>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</si>
  <si>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</si>
  <si>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</si>
  <si>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</si>
  <si>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</si>
  <si>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</si>
  <si>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</si>
  <si>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</si>
  <si>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</si>
  <si>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</si>
  <si>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</si>
  <si>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</si>
  <si>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</si>
  <si>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</si>
  <si>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</si>
  <si>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</si>
  <si>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</si>
  <si>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</si>
  <si>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</si>
  <si>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</si>
  <si>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</si>
  <si>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</si>
  <si>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</si>
  <si>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</si>
  <si>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</si>
  <si>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</si>
  <si>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</si>
  <si>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</si>
  <si>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</si>
  <si>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</si>
  <si>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</si>
  <si>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</si>
  <si>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</si>
  <si>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</si>
  <si>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</si>
  <si>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</si>
  <si>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</si>
  <si>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</si>
  <si>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</si>
  <si>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</si>
  <si>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</si>
  <si>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</si>
  <si>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</si>
  <si>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</si>
  <si>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</si>
  <si>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</si>
  <si>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</si>
  <si>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</si>
  <si>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</si>
  <si>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</si>
  <si>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</si>
  <si>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</si>
  <si>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</si>
  <si>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</si>
  <si>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</si>
  <si>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</si>
  <si>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</si>
  <si>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</si>
  <si>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</si>
  <si>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</si>
  <si>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</si>
  <si>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</si>
  <si>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</si>
  <si>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</si>
  <si>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</si>
  <si>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</si>
  <si>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</si>
  <si>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</si>
  <si>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</si>
  <si>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</si>
  <si>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</si>
  <si>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</si>
  <si>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</si>
  <si>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</si>
  <si>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</si>
  <si>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</si>
  <si>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</si>
  <si>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</si>
  <si>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</si>
  <si>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</si>
  <si>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</si>
  <si>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</si>
  <si>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</si>
  <si>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</si>
  <si>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</si>
  <si>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</si>
  <si>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</si>
  <si>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</si>
  <si>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</si>
  <si>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</si>
  <si>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</si>
  <si>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</si>
  <si>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</si>
  <si>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</si>
  <si>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</si>
  <si>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</si>
  <si>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</si>
  <si>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</si>
  <si>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</si>
  <si>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</si>
  <si>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</si>
  <si>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</si>
  <si>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</si>
  <si>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</si>
  <si>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</si>
  <si>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</si>
  <si>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</si>
  <si>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</si>
  <si>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</si>
  <si>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</si>
  <si>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</si>
  <si>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</si>
  <si>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</si>
  <si>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</si>
  <si>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</si>
  <si>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</si>
  <si>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</si>
  <si>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</si>
  <si>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</si>
  <si>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</si>
  <si>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</si>
  <si>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</si>
  <si>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</si>
  <si>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</si>
  <si>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</si>
  <si>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</si>
  <si>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</si>
  <si>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</si>
  <si>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</si>
  <si>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</si>
  <si>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</si>
  <si>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</si>
  <si>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</si>
  <si>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</si>
  <si>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</si>
  <si>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</si>
  <si>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</si>
  <si>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</si>
  <si>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</si>
  <si>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</si>
  <si>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</si>
  <si>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</si>
  <si>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</si>
  <si>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</si>
  <si>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</si>
  <si>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</si>
  <si>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</si>
  <si>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</si>
  <si>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</si>
  <si>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</si>
  <si>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</si>
  <si>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</si>
  <si>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</si>
  <si>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</si>
  <si>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</si>
  <si>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</si>
  <si>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</si>
  <si>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</si>
  <si>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</si>
  <si>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</si>
  <si>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</si>
  <si>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</si>
  <si>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</si>
  <si>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</si>
  <si>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</si>
  <si>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</si>
  <si>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</si>
  <si>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</si>
  <si>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</si>
  <si>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</si>
  <si>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</si>
  <si>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</si>
  <si>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</si>
  <si>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</si>
  <si>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</si>
  <si>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</si>
  <si>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</si>
  <si>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</si>
  <si>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</si>
  <si>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</si>
  <si>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</si>
  <si>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</si>
  <si>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</si>
  <si>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</si>
  <si>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</si>
  <si>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</si>
  <si>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</si>
  <si>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</si>
  <si>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</si>
  <si>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</si>
  <si>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</si>
  <si>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</si>
  <si>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</si>
  <si>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</si>
  <si>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</si>
  <si>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</si>
  <si>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</si>
  <si>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</si>
  <si>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</si>
  <si>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</si>
  <si>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</si>
  <si>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</si>
  <si>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</si>
  <si>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</si>
  <si>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</si>
  <si>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</si>
  <si>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</si>
  <si>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</si>
  <si>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</si>
  <si>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</si>
  <si>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</si>
  <si>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</si>
  <si>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</si>
  <si>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</si>
  <si>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</si>
  <si>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</si>
  <si>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</si>
  <si>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</si>
  <si>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</si>
  <si>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</si>
  <si>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</si>
  <si>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</si>
  <si>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</si>
  <si>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</si>
  <si>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</si>
  <si>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</si>
  <si>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</si>
  <si>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</si>
  <si>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</si>
  <si>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</si>
  <si>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</si>
  <si>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</si>
  <si>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</si>
  <si>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</si>
  <si>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</si>
  <si>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</si>
  <si>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</si>
  <si>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</si>
  <si>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</si>
  <si>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</si>
  <si>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</si>
  <si>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</si>
  <si>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</si>
  <si>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</si>
  <si>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</si>
  <si>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</si>
  <si>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</si>
  <si>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</si>
  <si>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</si>
  <si>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</si>
  <si>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</si>
  <si>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</si>
  <si>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</si>
  <si>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</si>
  <si>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</si>
  <si>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</si>
  <si>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</si>
  <si>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</si>
  <si>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</si>
  <si>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</si>
  <si>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</si>
  <si>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</si>
  <si>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</si>
  <si>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</si>
  <si>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</si>
  <si>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</si>
  <si>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</si>
  <si>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</si>
  <si>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</si>
  <si>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</si>
  <si>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</si>
  <si>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</si>
  <si>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</si>
  <si>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</si>
  <si>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</si>
  <si>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</si>
  <si>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</si>
  <si>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</si>
  <si>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</si>
  <si>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</si>
  <si>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</si>
  <si>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</si>
  <si>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</si>
  <si>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</si>
  <si>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</si>
  <si>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</si>
  <si>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</si>
  <si>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</si>
  <si>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</si>
  <si>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</si>
  <si>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</si>
  <si>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</si>
  <si>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</si>
  <si>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</si>
  <si>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</si>
  <si>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</si>
  <si>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</si>
  <si>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</si>
  <si>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</si>
  <si>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</si>
  <si>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</si>
  <si>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</si>
  <si>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</si>
  <si>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</si>
  <si>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</si>
  <si>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</si>
  <si>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</si>
  <si>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</si>
  <si>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</si>
  <si>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</si>
  <si>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</si>
  <si>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</si>
  <si>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</si>
  <si>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</si>
  <si>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</si>
  <si>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</si>
  <si>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</si>
  <si>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</si>
  <si>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</si>
  <si>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</si>
  <si>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</si>
  <si>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</si>
  <si>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</si>
  <si>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</si>
  <si>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</si>
  <si>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</si>
  <si>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</si>
  <si>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</si>
  <si>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</si>
  <si>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</si>
  <si>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</si>
  <si>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</si>
  <si>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</si>
  <si>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</si>
  <si>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</si>
  <si>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</si>
  <si>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</si>
  <si>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</si>
  <si>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</si>
  <si>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</si>
  <si>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</si>
  <si>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</si>
  <si>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</si>
  <si>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</si>
  <si>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</si>
  <si>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</si>
  <si>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</si>
  <si>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</si>
  <si>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</si>
  <si>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</si>
  <si>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</si>
  <si>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</si>
  <si>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</si>
  <si>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</si>
  <si>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</si>
  <si>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</si>
  <si>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</si>
  <si>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</si>
  <si>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</si>
  <si>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</si>
  <si>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</si>
  <si>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</si>
  <si>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</si>
  <si>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</si>
  <si>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</si>
  <si>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</si>
  <si>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</si>
  <si>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</si>
  <si>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</si>
  <si>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</si>
  <si>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</si>
  <si>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</si>
  <si>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</si>
  <si>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</si>
  <si>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</si>
  <si>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</si>
  <si>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</si>
  <si>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</si>
  <si>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</si>
  <si>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</si>
  <si>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</si>
  <si>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</si>
  <si>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</si>
  <si>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</si>
  <si>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</si>
  <si>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</si>
  <si>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</si>
  <si>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</si>
  <si>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</si>
  <si>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</si>
  <si>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</si>
  <si>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</si>
  <si>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</si>
  <si>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</si>
  <si>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</si>
  <si>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</si>
  <si>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</si>
  <si>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</si>
  <si>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</si>
  <si>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</si>
  <si>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</si>
  <si>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</si>
  <si>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</si>
  <si>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</si>
  <si>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</si>
  <si>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</si>
  <si>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</si>
  <si>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</si>
  <si>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</si>
  <si>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</si>
  <si>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</si>
  <si>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</si>
  <si>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</si>
  <si>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</si>
  <si>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</si>
  <si>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</si>
  <si>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</si>
  <si>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</si>
  <si>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</si>
  <si>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</si>
  <si>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</si>
  <si>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</si>
  <si>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</si>
  <si>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</si>
  <si>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</si>
  <si>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</si>
  <si>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</si>
  <si>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</si>
  <si>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</si>
  <si>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</si>
  <si>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</si>
  <si>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</si>
  <si>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</si>
  <si>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</si>
  <si>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</si>
  <si>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</si>
  <si>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</si>
  <si>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</si>
  <si>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</si>
  <si>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</si>
  <si>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</si>
  <si>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</si>
  <si>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</si>
  <si>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</si>
  <si>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</si>
  <si>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</si>
  <si>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</si>
  <si>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</si>
  <si>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</si>
  <si>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</si>
  <si>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</si>
  <si>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</si>
  <si>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</si>
  <si>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</si>
  <si>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</si>
  <si>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</si>
  <si>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</si>
  <si>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</si>
  <si>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</si>
  <si>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</si>
  <si>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</si>
  <si>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</si>
  <si>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</si>
  <si>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</si>
  <si>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</si>
  <si>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</si>
  <si>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</si>
  <si>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</si>
  <si>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</si>
  <si>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</si>
  <si>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</si>
  <si>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</si>
  <si>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</si>
  <si>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</si>
  <si>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</si>
  <si>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</si>
  <si>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</si>
  <si>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</si>
  <si>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</si>
  <si>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</si>
  <si>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</si>
  <si>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</si>
  <si>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</si>
  <si>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</si>
  <si>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</si>
  <si>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</si>
  <si>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</si>
  <si>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</si>
  <si>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</si>
  <si>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</si>
  <si>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</si>
  <si>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</si>
  <si>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</si>
  <si>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</si>
  <si>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</si>
  <si>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</si>
  <si>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</si>
  <si>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</si>
  <si>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</si>
  <si>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</si>
  <si>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</si>
  <si>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</si>
  <si>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</si>
  <si>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</si>
  <si>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</si>
  <si>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</si>
  <si>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</si>
  <si>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</si>
  <si>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</si>
  <si>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</si>
  <si>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</si>
  <si>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</si>
  <si>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</si>
  <si>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</si>
  <si>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</si>
  <si>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</si>
  <si>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</si>
  <si>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</si>
  <si>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</si>
  <si>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</si>
  <si>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</si>
  <si>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</si>
  <si>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</si>
  <si>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</si>
  <si>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</si>
  <si>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</si>
  <si>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</si>
  <si>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</si>
  <si>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</si>
  <si>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</si>
  <si>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</si>
  <si>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</si>
  <si>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</si>
  <si>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</si>
  <si>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</si>
  <si>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</si>
  <si>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</si>
  <si>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</si>
  <si>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</si>
  <si>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</si>
  <si>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</si>
  <si>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</si>
  <si>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</si>
  <si>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</si>
  <si>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</si>
  <si>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</si>
  <si>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</si>
  <si>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</si>
  <si>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</si>
  <si>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</si>
  <si>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</si>
  <si>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</si>
  <si>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</si>
  <si>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</si>
  <si>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</si>
  <si>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</si>
  <si>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</si>
  <si>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</si>
  <si>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</si>
  <si>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</si>
  <si>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</si>
  <si>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</si>
  <si>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</si>
  <si>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</si>
  <si>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</si>
  <si>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</si>
  <si>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</si>
  <si>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</si>
  <si>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</si>
  <si>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</si>
  <si>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</si>
  <si>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</si>
  <si>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</si>
  <si>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</si>
  <si>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</si>
  <si>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</si>
  <si>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</si>
  <si>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</si>
  <si>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</si>
  <si>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</si>
  <si>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</si>
  <si>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</si>
  <si>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</si>
  <si>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</si>
  <si>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</si>
  <si>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</si>
  <si>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</si>
  <si>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</si>
  <si>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</si>
  <si>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</si>
  <si>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</si>
  <si>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</si>
  <si>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</si>
  <si>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</si>
  <si>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</si>
  <si>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</si>
  <si>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</si>
  <si>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</si>
  <si>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</si>
  <si>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</si>
  <si>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</si>
  <si>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</si>
  <si>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</si>
  <si>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</si>
  <si>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</si>
  <si>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</si>
  <si>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</si>
  <si>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</si>
  <si>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</si>
  <si>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</si>
  <si>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</si>
  <si>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</si>
  <si>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</si>
  <si>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</si>
  <si>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</si>
  <si>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</si>
  <si>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</si>
  <si>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</si>
  <si>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</si>
  <si>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</si>
  <si>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</si>
  <si>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</si>
  <si>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</si>
  <si>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</si>
  <si>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</si>
  <si>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</si>
  <si>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</si>
  <si>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</si>
  <si>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</si>
  <si>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</si>
  <si>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</si>
  <si>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</si>
  <si>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</si>
  <si>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</si>
  <si>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</si>
  <si>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</si>
  <si>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</si>
  <si>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</si>
  <si>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</si>
  <si>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</si>
  <si>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</si>
  <si>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</si>
  <si>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</si>
  <si>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</si>
  <si>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</si>
  <si>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</si>
  <si>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</si>
  <si>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</si>
  <si>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</si>
  <si>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</si>
  <si>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</si>
  <si>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</si>
  <si>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</si>
  <si>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</si>
  <si>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</si>
  <si>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</si>
  <si>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</si>
  <si>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</si>
  <si>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</si>
  <si>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</si>
  <si>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</si>
  <si>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</si>
  <si>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</si>
  <si>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</si>
  <si>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</si>
  <si>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</si>
  <si>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</si>
  <si>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</si>
  <si>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</si>
  <si>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</si>
  <si>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</si>
  <si>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</si>
  <si>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</si>
  <si>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</si>
  <si>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</si>
  <si>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</si>
  <si>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</si>
  <si>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</si>
  <si>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</si>
  <si>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</si>
  <si>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</si>
  <si>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</si>
  <si>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</si>
  <si>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</si>
  <si>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</si>
  <si>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</si>
  <si>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</si>
  <si>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</si>
  <si>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</si>
  <si>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</si>
  <si>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</si>
  <si>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</si>
  <si>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</si>
  <si>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</si>
  <si>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</si>
  <si>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</si>
  <si>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</si>
  <si>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</si>
  <si>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</si>
  <si>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</si>
  <si>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</si>
  <si>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</si>
  <si>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</si>
  <si>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</si>
  <si>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</si>
  <si>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</si>
  <si>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</si>
  <si>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</si>
  <si>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</si>
  <si>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</si>
  <si>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</si>
  <si>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</si>
  <si>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</si>
  <si>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</si>
  <si>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</si>
  <si>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</si>
  <si>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</si>
  <si>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</si>
  <si>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</si>
  <si>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</si>
  <si>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</si>
  <si>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</si>
  <si>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</si>
  <si>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</si>
  <si>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</si>
  <si>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</si>
  <si>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</si>
  <si>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</si>
  <si>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</si>
  <si>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</si>
  <si>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</si>
  <si>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</si>
  <si>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</si>
  <si>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</si>
  <si>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</si>
  <si>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</si>
  <si>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</si>
  <si>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</si>
  <si>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</si>
  <si>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</si>
  <si>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</si>
  <si>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</si>
  <si>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</si>
  <si>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</si>
  <si>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</si>
  <si>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</si>
  <si>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</si>
  <si>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</si>
  <si>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</si>
  <si>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</si>
  <si>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</si>
  <si>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</si>
  <si>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</si>
  <si>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</si>
  <si>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</si>
  <si>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</si>
  <si>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</si>
  <si>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</si>
  <si>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</si>
  <si>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</si>
  <si>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</si>
  <si>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</si>
  <si>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</si>
  <si>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</si>
  <si>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</si>
  <si>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</si>
  <si>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</si>
  <si>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</si>
  <si>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</si>
  <si>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</si>
  <si>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</si>
  <si>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</si>
  <si>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</si>
  <si>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</si>
  <si>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</si>
  <si>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</si>
  <si>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</si>
  <si>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</si>
  <si>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</si>
  <si>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</si>
  <si>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</si>
  <si>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</si>
  <si>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</si>
  <si>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</si>
  <si>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</si>
  <si>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</si>
  <si>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</si>
  <si>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</si>
  <si>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</si>
  <si>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</si>
  <si>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</si>
  <si>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</si>
  <si>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</si>
  <si>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</si>
  <si>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</si>
  <si>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</si>
  <si>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</si>
  <si>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</si>
  <si>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</si>
  <si>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</si>
  <si>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</si>
  <si>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</si>
  <si>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</si>
  <si>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</si>
  <si>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</si>
  <si>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</si>
  <si>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</si>
  <si>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</si>
  <si>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</si>
  <si>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</si>
  <si>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</si>
  <si>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</si>
  <si>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</si>
  <si>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</si>
  <si>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</si>
  <si>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</si>
  <si>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</si>
  <si>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</si>
  <si>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</si>
  <si>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</si>
  <si>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</si>
  <si>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</si>
  <si>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</si>
  <si>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</si>
  <si>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</si>
  <si>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</si>
  <si>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</si>
  <si>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</si>
  <si>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</si>
  <si>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</si>
  <si>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</si>
  <si>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</si>
  <si>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</si>
  <si>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</si>
  <si>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</si>
  <si>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</si>
  <si>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</si>
  <si>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</si>
  <si>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</si>
  <si>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</si>
  <si>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</si>
  <si>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</si>
  <si>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</si>
  <si>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</si>
  <si>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</si>
  <si>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</si>
  <si>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</si>
  <si>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</si>
  <si>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</si>
  <si>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</si>
  <si>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</si>
  <si>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</si>
  <si>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</si>
  <si>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</si>
  <si>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</si>
  <si>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</si>
  <si>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</si>
  <si>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</si>
  <si>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</si>
  <si>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</si>
  <si>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</si>
  <si>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</si>
  <si>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</si>
  <si>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</si>
  <si>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</si>
  <si>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</si>
  <si>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</si>
  <si>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</si>
  <si>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</si>
  <si>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</si>
  <si>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</si>
  <si>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</si>
  <si>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</si>
  <si>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</si>
  <si>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</si>
  <si>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</si>
  <si>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</si>
  <si>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</si>
  <si>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</si>
  <si>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</si>
  <si>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</si>
  <si>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</si>
  <si>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</si>
  <si>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</si>
  <si>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</si>
  <si>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</si>
  <si>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</si>
  <si>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</si>
  <si>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</si>
  <si>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</si>
  <si>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</si>
  <si>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</si>
  <si>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</si>
  <si>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</si>
  <si>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</si>
  <si>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</si>
  <si>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</si>
  <si>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</si>
  <si>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</si>
  <si>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</si>
  <si>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</si>
  <si>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</si>
  <si>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</si>
  <si>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</si>
  <si>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</si>
  <si>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</si>
  <si>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</si>
  <si>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</si>
  <si>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</si>
  <si>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</si>
  <si>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</si>
  <si>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</si>
  <si>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</si>
  <si>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</si>
  <si>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</si>
  <si>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</si>
  <si>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</si>
  <si>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</si>
  <si>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</si>
  <si>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</si>
  <si>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</si>
  <si>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</si>
  <si>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</si>
  <si>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</si>
  <si>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</si>
  <si>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</si>
  <si>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</si>
  <si>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</si>
  <si>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</si>
  <si>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</si>
  <si>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</si>
  <si>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</si>
  <si>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</si>
  <si>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</si>
  <si>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</si>
  <si>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</si>
  <si>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</si>
  <si>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</si>
  <si>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</si>
  <si>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</si>
  <si>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</si>
  <si>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</si>
  <si>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</si>
  <si>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</si>
  <si>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</si>
  <si>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</si>
  <si>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</si>
  <si>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</si>
  <si>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</si>
  <si>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</si>
  <si>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</si>
  <si>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</si>
  <si>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</si>
  <si>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</si>
  <si>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</si>
  <si>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</si>
  <si>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</si>
  <si>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</si>
  <si>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</si>
  <si>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</si>
  <si>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</si>
  <si>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</si>
  <si>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</si>
  <si>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</si>
  <si>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</si>
  <si>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</si>
  <si>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</si>
  <si>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</si>
  <si>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</si>
  <si>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</si>
  <si>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</si>
  <si>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</si>
  <si>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</si>
  <si>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</si>
  <si>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</si>
  <si>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</si>
  <si>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</si>
  <si>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</si>
  <si>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</si>
  <si>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</si>
  <si>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</si>
  <si>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</si>
  <si>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</si>
  <si>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</si>
  <si>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</si>
  <si>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</si>
  <si>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</si>
  <si>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</si>
  <si>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</si>
  <si>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</si>
  <si>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</si>
  <si>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</si>
  <si>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</si>
  <si>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</si>
  <si>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</si>
  <si>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</si>
  <si>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</si>
  <si>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</si>
  <si>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</si>
  <si>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</si>
  <si>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</si>
  <si>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</si>
  <si>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</si>
  <si>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</si>
  <si>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</si>
  <si>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</si>
  <si>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</si>
  <si>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</si>
  <si>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</si>
  <si>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</si>
  <si>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</si>
  <si>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</si>
  <si>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</si>
  <si>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</si>
  <si>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</si>
  <si>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</si>
  <si>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</si>
  <si>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</si>
  <si>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</si>
  <si>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</si>
  <si>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</si>
  <si>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</si>
  <si>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</si>
  <si>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</si>
  <si>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</si>
  <si>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</si>
  <si>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</si>
  <si>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</si>
  <si>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</si>
  <si>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</si>
  <si>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</si>
  <si>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</si>
  <si>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</si>
  <si>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</si>
  <si>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</si>
  <si>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</si>
  <si>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</si>
  <si>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</si>
  <si>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</si>
  <si>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</si>
  <si>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</si>
  <si>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</si>
  <si>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</si>
  <si>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</si>
  <si>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</si>
  <si>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</si>
  <si>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</si>
  <si>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</si>
  <si>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</si>
  <si>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</si>
  <si>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</si>
  <si>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</si>
  <si>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</si>
  <si>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</si>
  <si>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</si>
  <si>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</si>
  <si>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</si>
  <si>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</si>
  <si>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</si>
  <si>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</si>
  <si>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</si>
  <si>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</si>
  <si>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</si>
  <si>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</si>
  <si>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</si>
  <si>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</si>
  <si>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</si>
  <si>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</si>
  <si>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</si>
  <si>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</si>
  <si>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</si>
  <si>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</si>
  <si>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</si>
  <si>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</si>
  <si>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</si>
  <si>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</si>
  <si>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</si>
  <si>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</si>
  <si>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</si>
  <si>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</si>
  <si>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</si>
  <si>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</si>
  <si>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</si>
  <si>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</si>
  <si>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</si>
  <si>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</si>
  <si>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</si>
  <si>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</si>
  <si>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</si>
  <si>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</si>
  <si>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</si>
  <si>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</si>
  <si>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</si>
  <si>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</si>
  <si>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</si>
  <si>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</si>
  <si>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</si>
  <si>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</si>
  <si>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</si>
  <si>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</si>
  <si>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</si>
  <si>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</si>
  <si>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</si>
  <si>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</si>
  <si>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</si>
  <si>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</si>
  <si>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</si>
  <si>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</si>
  <si>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</si>
  <si>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</si>
  <si>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</si>
  <si>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</si>
  <si>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</si>
  <si>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</si>
  <si>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</si>
  <si>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</si>
  <si>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</si>
  <si>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</si>
  <si>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</si>
  <si>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</si>
  <si>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</si>
  <si>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</si>
  <si>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</si>
  <si>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</si>
  <si>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</si>
  <si>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</si>
  <si>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</si>
  <si>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</si>
  <si>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</si>
  <si>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</si>
  <si>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</si>
  <si>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</si>
  <si>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</si>
  <si>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</si>
  <si>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</si>
  <si>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</si>
  <si>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</si>
  <si>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</si>
  <si>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</si>
  <si>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</si>
  <si>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</si>
  <si>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</si>
  <si>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</si>
  <si>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</si>
  <si>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</si>
  <si>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</si>
  <si>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</si>
  <si>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</si>
  <si>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</si>
  <si>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</si>
  <si>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</si>
  <si>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</si>
  <si>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</si>
  <si>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</si>
  <si>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</si>
  <si>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</si>
  <si>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</si>
  <si>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</si>
  <si>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</si>
  <si>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</si>
  <si>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</si>
  <si>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</si>
  <si>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</si>
  <si>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</si>
  <si>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</si>
  <si>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</si>
  <si>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</si>
  <si>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</si>
  <si>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</si>
  <si>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</si>
  <si>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</si>
  <si>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</si>
  <si>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</si>
  <si>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</si>
  <si>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</si>
  <si>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</si>
  <si>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</si>
  <si>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</si>
  <si>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</si>
  <si>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</si>
  <si>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</si>
  <si>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</si>
  <si>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</si>
  <si>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</si>
  <si>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</si>
  <si>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</si>
  <si>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</si>
  <si>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</si>
  <si>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</si>
  <si>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</si>
  <si>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</si>
  <si>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</si>
  <si>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</si>
  <si>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</si>
  <si>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</si>
  <si>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</si>
  <si>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</si>
  <si>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</si>
  <si>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</si>
  <si>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</si>
  <si>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</si>
  <si>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</si>
  <si>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</si>
  <si>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</si>
  <si>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</si>
  <si>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</si>
  <si>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</si>
  <si>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</si>
  <si>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</si>
  <si>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</si>
  <si>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</si>
  <si>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</si>
  <si>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</si>
  <si>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</si>
  <si>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</si>
  <si>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</si>
  <si>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</si>
  <si>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</si>
  <si>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</si>
  <si>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</si>
  <si>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</si>
  <si>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</si>
  <si>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</si>
  <si>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</si>
  <si>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</si>
  <si>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</si>
  <si>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</si>
  <si>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</si>
  <si>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</si>
  <si>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</si>
  <si>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</si>
  <si>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</si>
  <si>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</si>
  <si>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</si>
  <si>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</si>
  <si>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</si>
  <si>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</si>
  <si>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</si>
  <si>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</si>
  <si>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</si>
  <si>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</si>
  <si>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</si>
  <si>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</si>
  <si>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</si>
  <si>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</si>
  <si>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</si>
  <si>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</si>
  <si>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</si>
  <si>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</si>
  <si>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</si>
  <si>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</si>
  <si>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</si>
  <si>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</si>
  <si>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</si>
  <si>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</si>
  <si>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</si>
  <si>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</si>
  <si>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</si>
  <si>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</si>
  <si>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</si>
  <si>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</si>
  <si>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</si>
  <si>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</si>
  <si>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</si>
  <si>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</si>
  <si>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</si>
  <si>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</si>
  <si>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</si>
  <si>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</si>
  <si>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</si>
  <si>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</si>
  <si>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</si>
  <si>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</si>
  <si>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</si>
  <si>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</si>
  <si>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</si>
  <si>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</si>
  <si>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</si>
  <si>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</si>
  <si>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</si>
  <si>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</si>
  <si>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</si>
  <si>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</si>
  <si>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</si>
  <si>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</si>
  <si>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</si>
  <si>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</si>
  <si>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</si>
  <si>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</si>
  <si>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</si>
  <si>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</si>
  <si>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</si>
  <si>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</si>
  <si>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</si>
  <si>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</si>
  <si>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</si>
  <si>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</si>
  <si>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</si>
  <si>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</si>
  <si>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</si>
  <si>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</si>
  <si>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</si>
  <si>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</si>
  <si>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</si>
  <si>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</si>
  <si>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</si>
  <si>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</si>
  <si>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</si>
  <si>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</si>
  <si>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</si>
  <si>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</si>
  <si>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</si>
  <si>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</si>
  <si>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</si>
  <si>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</si>
  <si>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</si>
  <si>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</si>
  <si>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</si>
  <si>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</si>
  <si>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</si>
  <si>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</si>
  <si>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</si>
  <si>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</si>
  <si>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</si>
  <si>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</si>
  <si>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</si>
  <si>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</si>
  <si>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</si>
  <si>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</si>
  <si>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</si>
  <si>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</si>
  <si>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</si>
  <si>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</si>
  <si>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</si>
  <si>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</si>
  <si>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</si>
  <si>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</si>
  <si>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</si>
  <si>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</si>
  <si>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</si>
  <si>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</si>
  <si>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</si>
  <si>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</si>
  <si>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</si>
  <si>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</si>
  <si>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</si>
  <si>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</si>
  <si>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</si>
  <si>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</si>
  <si>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</si>
  <si>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</si>
  <si>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</si>
  <si>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</si>
  <si>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</si>
  <si>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</si>
  <si>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</si>
  <si>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</si>
  <si>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</si>
  <si>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</si>
  <si>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</si>
  <si>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</si>
  <si>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</si>
  <si>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</si>
  <si>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</si>
  <si>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</si>
  <si>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</si>
  <si>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</si>
  <si>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</si>
  <si>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</si>
  <si>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</si>
  <si>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</si>
  <si>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</si>
  <si>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</si>
  <si>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</si>
  <si>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</si>
  <si>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</si>
  <si>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</si>
  <si>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</si>
  <si>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</si>
  <si>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</si>
  <si>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</si>
  <si>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</si>
  <si>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</si>
  <si>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</si>
  <si>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</si>
  <si>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</si>
  <si>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</si>
  <si>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</si>
  <si>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</si>
  <si>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</si>
  <si>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</si>
  <si>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</si>
  <si>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</si>
  <si>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</si>
  <si>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</si>
  <si>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</si>
  <si>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</si>
  <si>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</si>
  <si>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</si>
  <si>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</si>
  <si>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</si>
  <si>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</si>
  <si>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</si>
  <si>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</si>
  <si>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</si>
  <si>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</si>
  <si>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</si>
  <si>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</si>
  <si>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</si>
  <si>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</si>
  <si>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</si>
  <si>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</si>
  <si>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</si>
  <si>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</si>
  <si>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</si>
  <si>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</si>
  <si>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</si>
  <si>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</si>
  <si>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</si>
  <si>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</si>
  <si>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</si>
  <si>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</si>
  <si>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</si>
  <si>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</si>
  <si>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</si>
  <si>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</si>
  <si>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</si>
  <si>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</si>
  <si>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</si>
  <si>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</si>
  <si>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</si>
  <si>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</si>
  <si>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</si>
  <si>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</si>
  <si>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</si>
  <si>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</si>
  <si>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</si>
  <si>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</si>
  <si>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</si>
  <si>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</si>
  <si>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</si>
  <si>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</si>
  <si>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</si>
  <si>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</si>
  <si>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</si>
  <si>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</si>
  <si>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</si>
  <si>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</si>
  <si>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</si>
  <si>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</si>
  <si>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</si>
  <si>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</si>
  <si>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</si>
  <si>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</si>
  <si>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</si>
  <si>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</si>
  <si>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</si>
  <si>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</si>
  <si>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</si>
  <si>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</si>
  <si>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</si>
  <si>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</si>
  <si>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</si>
  <si>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</si>
  <si>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</si>
  <si>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</si>
  <si>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</si>
  <si>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</si>
  <si>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</si>
  <si>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</si>
  <si>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</si>
  <si>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</si>
  <si>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</si>
  <si>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</si>
  <si>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</si>
  <si>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</si>
  <si>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</si>
  <si>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</si>
  <si>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</si>
  <si>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</si>
  <si>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</si>
  <si>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</si>
  <si>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</si>
  <si>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</si>
  <si>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</si>
  <si>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</si>
  <si>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</si>
  <si>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</si>
  <si>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</si>
  <si>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</si>
  <si>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</si>
  <si>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</si>
  <si>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</si>
  <si>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</si>
  <si>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</si>
  <si>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</si>
  <si>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</si>
  <si>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</si>
  <si>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</si>
  <si>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</si>
  <si>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</si>
  <si>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</si>
  <si>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</si>
  <si>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</si>
  <si>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</si>
  <si>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</si>
  <si>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</si>
  <si>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</si>
  <si>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</si>
  <si>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</si>
  <si>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</si>
  <si>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</si>
  <si>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</si>
  <si>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</si>
  <si>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</si>
  <si>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</si>
  <si>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</si>
  <si>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</si>
  <si>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</si>
  <si>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</si>
  <si>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</si>
  <si>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</si>
  <si>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</si>
  <si>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</si>
  <si>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</si>
  <si>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</si>
  <si>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</si>
  <si>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</si>
  <si>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</si>
  <si>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</si>
  <si>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</si>
  <si>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</si>
  <si>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</si>
  <si>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</si>
  <si>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</si>
  <si>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</si>
  <si>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</si>
  <si>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</si>
  <si>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</si>
  <si>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</si>
  <si>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</si>
  <si>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</si>
  <si>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</si>
  <si>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</si>
  <si>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</si>
  <si>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</si>
  <si>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</si>
  <si>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</si>
  <si>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</si>
  <si>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</si>
  <si>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</si>
  <si>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</si>
  <si>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</si>
  <si>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</si>
  <si>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</si>
  <si>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</si>
  <si>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</si>
  <si>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</si>
  <si>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</si>
  <si>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</si>
  <si>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</si>
  <si>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</si>
  <si>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</si>
  <si>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</si>
  <si>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</si>
  <si>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</si>
  <si>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</si>
  <si>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</si>
  <si>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</si>
  <si>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</si>
  <si>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</si>
  <si>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</si>
  <si>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</si>
  <si>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</si>
  <si>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</si>
  <si>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</si>
  <si>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</si>
  <si>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</si>
  <si>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</si>
  <si>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</si>
  <si>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</si>
  <si>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</si>
  <si>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</si>
  <si>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</si>
  <si>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</si>
  <si>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</si>
  <si>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</si>
  <si>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</si>
  <si>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</si>
  <si>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</si>
  <si>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</si>
  <si>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</si>
  <si>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</si>
  <si>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</si>
  <si>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</si>
  <si>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</si>
  <si>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</si>
  <si>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</si>
  <si>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</si>
  <si>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</si>
  <si>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</si>
  <si>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</si>
  <si>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</si>
  <si>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</si>
  <si>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</si>
  <si>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</si>
  <si>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</si>
  <si>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</si>
  <si>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</si>
  <si>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</si>
  <si>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</si>
  <si>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</si>
  <si>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</si>
  <si>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</si>
  <si>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</si>
  <si>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</si>
  <si>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</si>
  <si>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</si>
  <si>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</si>
  <si>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</si>
  <si>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</si>
  <si>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</si>
  <si>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</si>
  <si>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</si>
  <si>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</si>
  <si>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</si>
  <si>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</si>
  <si>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</si>
  <si>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</si>
  <si>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</si>
  <si>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</si>
  <si>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</si>
  <si>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</si>
  <si>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</si>
  <si>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</si>
  <si>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</si>
  <si>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</si>
  <si>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</si>
  <si>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</si>
  <si>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</si>
  <si>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</si>
  <si>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</si>
  <si>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</si>
  <si>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</si>
  <si>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</si>
  <si>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</si>
  <si>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</si>
  <si>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</si>
  <si>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</si>
  <si>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</si>
  <si>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</si>
  <si>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</si>
  <si>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</si>
  <si>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</si>
  <si>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</si>
  <si>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</si>
  <si>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</si>
  <si>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</si>
  <si>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</si>
  <si>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</si>
  <si>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</si>
  <si>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</si>
  <si>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</si>
  <si>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</si>
  <si>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</si>
  <si>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</si>
  <si>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</si>
  <si>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</si>
  <si>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</si>
  <si>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</si>
  <si>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</si>
  <si>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</si>
  <si>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</si>
  <si>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</si>
  <si>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</si>
  <si>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</si>
  <si>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</si>
  <si>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</si>
  <si>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</si>
  <si>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</si>
  <si>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</si>
  <si>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</si>
  <si>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</si>
  <si>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</si>
  <si>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</si>
  <si>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</si>
  <si>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</si>
  <si>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</si>
  <si>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</si>
  <si>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</si>
  <si>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</si>
  <si>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</si>
  <si>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</si>
  <si>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</si>
  <si>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</si>
  <si>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</si>
  <si>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</si>
  <si>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</si>
  <si>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</si>
  <si>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</si>
  <si>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</si>
  <si>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</si>
  <si>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</si>
  <si>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</si>
  <si>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</si>
  <si>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</si>
  <si>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</si>
  <si>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</si>
  <si>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</si>
  <si>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</si>
  <si>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</si>
  <si>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</si>
  <si>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</si>
  <si>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</si>
  <si>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</si>
  <si>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</si>
  <si>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</si>
  <si>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</si>
  <si>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</si>
  <si>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</si>
  <si>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</si>
  <si>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</si>
  <si>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</si>
  <si>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</si>
  <si>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</si>
  <si>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</si>
  <si>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</si>
  <si>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</si>
  <si>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</si>
  <si>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</si>
  <si>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</si>
  <si>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</si>
  <si>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</si>
  <si>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</si>
  <si>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</si>
  <si>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</si>
  <si>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</si>
  <si>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</si>
  <si>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</si>
  <si>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</si>
  <si>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</si>
  <si>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</si>
  <si>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</si>
  <si>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</si>
  <si>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</si>
  <si>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</si>
  <si>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</si>
  <si>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</si>
  <si>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</si>
  <si>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</si>
  <si>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</si>
  <si>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</si>
  <si>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</si>
  <si>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</si>
  <si>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</si>
  <si>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</si>
  <si>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</si>
  <si>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</si>
  <si>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</si>
  <si>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</si>
  <si>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</si>
  <si>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</si>
  <si>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</si>
  <si>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</si>
  <si>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</si>
  <si>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</si>
  <si>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</si>
  <si>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</si>
  <si>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</si>
  <si>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</si>
  <si>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</si>
  <si>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</si>
  <si>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</si>
  <si>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</si>
  <si>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</si>
  <si>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</si>
  <si>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</si>
  <si>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</si>
  <si>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</si>
  <si>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</si>
  <si>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</si>
  <si>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</si>
  <si>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</si>
  <si>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</si>
  <si>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</si>
  <si>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</si>
  <si>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</si>
  <si>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</si>
  <si>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</si>
  <si>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</si>
  <si>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</si>
  <si>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</si>
  <si>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</si>
  <si>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</si>
  <si>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</si>
  <si>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</si>
  <si>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</si>
  <si>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</si>
  <si>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</si>
  <si>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</si>
  <si>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</si>
  <si>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</si>
  <si>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</si>
  <si>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</si>
  <si>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</si>
  <si>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</si>
  <si>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</si>
  <si>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</si>
  <si>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</si>
  <si>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</si>
  <si>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</si>
  <si>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</si>
  <si>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</si>
  <si>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</si>
  <si>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</si>
  <si>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</si>
  <si>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</si>
  <si>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</si>
  <si>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</si>
  <si>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</si>
  <si>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</si>
  <si>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</si>
  <si>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</si>
  <si>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</si>
  <si>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</si>
  <si>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</si>
  <si>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</si>
  <si>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</si>
  <si>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</si>
  <si>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</si>
  <si>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</si>
  <si>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</si>
  <si>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</si>
  <si>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</si>
  <si>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</si>
  <si>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</si>
  <si>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</si>
  <si>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</si>
  <si>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</si>
  <si>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</si>
  <si>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</si>
  <si>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</si>
  <si>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</si>
  <si>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</si>
  <si>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</si>
  <si>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</si>
  <si>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</si>
  <si>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</si>
  <si>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</si>
  <si>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</si>
  <si>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</si>
  <si>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</si>
  <si>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</si>
  <si>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</si>
  <si>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</si>
  <si>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</si>
  <si>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</si>
  <si>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</si>
  <si>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</si>
  <si>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</si>
  <si>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</si>
  <si>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</si>
  <si>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</si>
  <si>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</si>
  <si>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</si>
  <si>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</si>
  <si>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</si>
  <si>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</si>
  <si>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</si>
  <si>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</si>
  <si>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</si>
  <si>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</si>
  <si>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</si>
  <si>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</si>
  <si>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</si>
  <si>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</si>
  <si>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</si>
  <si>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</si>
  <si>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</si>
  <si>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</si>
  <si>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</si>
  <si>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</si>
  <si>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</si>
  <si>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</si>
  <si>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</si>
  <si>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</si>
  <si>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</si>
  <si>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</si>
  <si>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</si>
  <si>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</si>
  <si>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</si>
  <si>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</si>
  <si>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</si>
  <si>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</si>
  <si>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</si>
  <si>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</si>
  <si>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</si>
  <si>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</si>
  <si>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</si>
  <si>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</si>
  <si>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</si>
  <si>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</si>
  <si>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</si>
  <si>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</si>
  <si>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</si>
  <si>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</si>
  <si>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</si>
  <si>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</si>
  <si>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</si>
  <si>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</si>
  <si>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</si>
  <si>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</si>
  <si>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</si>
  <si>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</si>
  <si>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</si>
  <si>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</si>
  <si>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</si>
  <si>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</si>
  <si>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</si>
  <si>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</si>
  <si>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</si>
  <si>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</si>
  <si>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</si>
  <si>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</si>
  <si>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</si>
  <si>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</si>
  <si>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</si>
  <si>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</si>
  <si>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</si>
  <si>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</si>
  <si>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</si>
  <si>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</si>
  <si>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</si>
  <si>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</si>
  <si>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</si>
  <si>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</si>
  <si>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</si>
  <si>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</si>
  <si>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</si>
  <si>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</si>
  <si>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</si>
  <si>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</si>
  <si>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</si>
  <si>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</si>
  <si>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</si>
  <si>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</si>
  <si>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</si>
  <si>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</si>
  <si>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</si>
  <si>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</si>
  <si>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</si>
  <si>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</si>
  <si>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</si>
  <si>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</si>
  <si>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</si>
  <si>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</si>
  <si>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</si>
  <si>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</si>
  <si>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</si>
  <si>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</si>
  <si>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</si>
  <si>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</si>
  <si>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</si>
  <si>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</si>
  <si>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</si>
  <si>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</si>
  <si>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</si>
  <si>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</si>
  <si>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</si>
  <si>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</si>
  <si>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</si>
  <si>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</si>
  <si>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</si>
  <si>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</si>
  <si>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</si>
  <si>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</si>
  <si>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</si>
  <si>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</si>
  <si>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</si>
  <si>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</si>
  <si>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</si>
  <si>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</si>
  <si>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</si>
  <si>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</si>
  <si>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</si>
  <si>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</si>
  <si>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</si>
  <si>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</si>
  <si>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</si>
  <si>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</si>
  <si>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</si>
  <si>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</si>
  <si>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</si>
  <si>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</si>
  <si>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</si>
  <si>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</si>
  <si>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</si>
  <si>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</si>
  <si>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</si>
  <si>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</si>
  <si>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</si>
  <si>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</si>
  <si>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</si>
  <si>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</si>
  <si>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</si>
  <si>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</si>
  <si>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</si>
  <si>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</si>
  <si>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</si>
  <si>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</si>
  <si>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</si>
  <si>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</si>
  <si>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</si>
  <si>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</si>
  <si>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</si>
  <si>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</si>
  <si>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</si>
  <si>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</si>
  <si>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</si>
  <si>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</si>
  <si>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</si>
  <si>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</si>
  <si>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</si>
  <si>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</si>
  <si>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</si>
  <si>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</si>
  <si>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</si>
  <si>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</si>
  <si>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</si>
  <si>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</si>
  <si>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</si>
  <si>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</si>
  <si>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</si>
  <si>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</si>
  <si>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</si>
  <si>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</si>
  <si>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</si>
  <si>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</si>
  <si>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</si>
  <si>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</si>
  <si>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</si>
  <si>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</si>
  <si>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</si>
  <si>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</si>
  <si>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</si>
  <si>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</si>
  <si>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</si>
  <si>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</si>
  <si>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</si>
  <si>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</si>
  <si>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</si>
  <si>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</si>
  <si>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</si>
  <si>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</si>
  <si>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</si>
  <si>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</si>
  <si>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</si>
  <si>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</si>
  <si>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</si>
  <si>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</si>
  <si>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</si>
  <si>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</si>
  <si>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</si>
  <si>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</si>
  <si>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</si>
  <si>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</si>
  <si>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</si>
  <si>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</si>
  <si>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</si>
  <si>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</si>
  <si>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</si>
  <si>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</si>
  <si>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</si>
  <si>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</si>
  <si>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</si>
  <si>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</si>
  <si>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</si>
  <si>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</si>
  <si>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</si>
  <si>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</si>
  <si>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</si>
  <si>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</si>
  <si>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</si>
  <si>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</si>
  <si>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</si>
  <si>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</si>
  <si>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</si>
  <si>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</si>
  <si>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</si>
  <si>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</si>
  <si>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</si>
  <si>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</si>
  <si>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</si>
  <si>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</si>
  <si>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</si>
  <si>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</si>
  <si>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</si>
  <si>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</si>
  <si>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</si>
  <si>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</si>
  <si>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</si>
  <si>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</si>
  <si>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</si>
  <si>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</si>
  <si>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</si>
  <si>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</si>
  <si>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</si>
  <si>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</si>
  <si>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</si>
  <si>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</si>
  <si>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</si>
  <si>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</si>
  <si>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</si>
  <si>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</si>
  <si>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</si>
  <si>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</si>
  <si>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</si>
  <si>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</si>
  <si>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</si>
  <si>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</si>
  <si>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</si>
  <si>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</si>
  <si>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</si>
  <si>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</si>
  <si>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</si>
  <si>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</si>
  <si>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</si>
  <si>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</si>
  <si>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</si>
  <si>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</si>
  <si>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</si>
  <si>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</si>
  <si>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</si>
  <si>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</si>
  <si>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</si>
  <si>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</si>
  <si>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</si>
  <si>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</si>
  <si>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</si>
  <si>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</si>
  <si>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</si>
  <si>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</si>
  <si>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</si>
  <si>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</si>
  <si>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</si>
  <si>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</si>
  <si>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</si>
  <si>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</si>
  <si>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</si>
  <si>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</si>
  <si>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</si>
  <si>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</si>
  <si>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</si>
  <si>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</si>
  <si>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</si>
  <si>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</si>
  <si>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</si>
  <si>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</si>
  <si>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</si>
  <si>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</si>
  <si>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</si>
  <si>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</si>
  <si>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</si>
  <si>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</si>
  <si>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</si>
  <si>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</si>
  <si>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</si>
  <si>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</si>
  <si>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</si>
  <si>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</si>
  <si>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</si>
  <si>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</si>
  <si>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</si>
  <si>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</si>
  <si>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</si>
  <si>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</si>
  <si>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</si>
  <si>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</si>
  <si>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</si>
  <si>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</si>
  <si>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</si>
  <si>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</si>
  <si>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</si>
  <si>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</si>
  <si>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</si>
  <si>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</si>
  <si>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</si>
  <si>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</si>
  <si>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</si>
  <si>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</si>
  <si>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</si>
  <si>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</si>
  <si>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</si>
  <si>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</si>
  <si>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</si>
  <si>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</si>
  <si>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</si>
  <si>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</si>
  <si>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</si>
  <si>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</si>
  <si>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</si>
  <si>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</si>
  <si>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</si>
  <si>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</si>
  <si>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</si>
  <si>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</si>
  <si>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</si>
  <si>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</si>
  <si>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</si>
  <si>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</si>
  <si>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</si>
  <si>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</si>
  <si>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</si>
  <si>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</si>
  <si>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</si>
  <si>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</si>
  <si>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</si>
  <si>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</si>
  <si>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</si>
  <si>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</si>
  <si>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</si>
  <si>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</si>
  <si>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</si>
  <si>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</si>
  <si>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</si>
  <si>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</si>
  <si>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</si>
  <si>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</si>
  <si>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</si>
  <si>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</si>
  <si>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</si>
  <si>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</si>
  <si>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</si>
  <si>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</si>
  <si>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</si>
  <si>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</si>
  <si>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</si>
  <si>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</si>
  <si>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</si>
  <si>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</si>
  <si>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</si>
  <si>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</si>
  <si>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</si>
  <si>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</si>
  <si>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</si>
  <si>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</si>
  <si>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</si>
  <si>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</si>
  <si>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</si>
  <si>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</si>
  <si>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</si>
  <si>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</si>
  <si>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</si>
  <si>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</si>
  <si>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</si>
  <si>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</si>
  <si>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</si>
  <si>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</si>
  <si>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</si>
  <si>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</si>
  <si>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</si>
  <si>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</si>
  <si>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</si>
  <si>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</si>
  <si>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</si>
  <si>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</si>
  <si>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</si>
  <si>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</si>
  <si>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</si>
  <si>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</si>
  <si>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</si>
  <si>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</si>
  <si>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</si>
  <si>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</si>
  <si>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PCM-20251031-00000443</t>
  </si>
  <si>
    <t xml:space="preserve">At site TS </t>
  </si>
  <si>
    <t>PCM-20251031-00000439</t>
  </si>
  <si>
    <t>SDy0737</t>
  </si>
  <si>
    <t>120 mins</t>
  </si>
  <si>
    <t>PCM-20251031-00000455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</si>
  <si>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</si>
  <si>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</si>
  <si>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</si>
  <si>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</si>
  <si>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</si>
  <si>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</si>
  <si>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PCM-20251031-00000457</t>
  </si>
  <si>
    <t>ETA 25 mins</t>
  </si>
  <si>
    <t>TT-20251031-00487 // NA</t>
  </si>
  <si>
    <t>will check after KMS0474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</si>
</sst>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8" totalsRowShown="0" headerRowDxfId="157" dataDxfId="156" headerRowBorderDxfId="154" tableBorderDxfId="155" totalsRowBorderDxfId="153">
  <autoFilter ref="A1:CJ16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9" totalsRowShown="0" headerRowDxfId="48" dataDxfId="47" headerRowBorderDxfId="45" tableBorderDxfId="46" totalsRowBorderDxfId="44">
  <autoFilter ref="A1:L1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9" totalsRowShown="0" headerRowDxfId="15" dataDxfId="14" headerRowBorderDxfId="12" tableBorderDxfId="13">
  <autoFilter ref="A1:L4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298.49268587963161</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45961.441111805558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45961.441111805558</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45961.441111805558</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45961.441111805558</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45961.441111805558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45961.441111805558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45961.441111805558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45961.441111805558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45961.441111805558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45961.441111805558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45961.441111805558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45961.441111805558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45961.441111805558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45961.441111805558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45961.441111805558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45961.441111805558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45961.441111805558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45961.441111805558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45961.441111805558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45961.441111805558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45961.441111805558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45961.441111805558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45961.441111805558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45961.441111805558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45961.441111805558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45961.441111805558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45961.441111805558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45961.441111805558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45961.441111805558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45961.441111805558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45961.441111805558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45961.441111805558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45961.441111805558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45961.441111805558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45961.441111805558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45961.441111805558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45961.441111805558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45961.441111805558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45961.441111805558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45961.441111805558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45961.441111805558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45961.441111805558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45961.441111805558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45961.441111805558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45961.441111805558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45961.441111805558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45961.441111805558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45961.441111805558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45961.441111805558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45961.441111805558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45961.441111805558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45961.441111805558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45961.441111805558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45961.441111805558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45961.441111805558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45961.441111805558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45961.441111805558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45961.441111805558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45961.441111805558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45961.441111805558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45961.441111805558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45961.441111805558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45961.441111805558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45961.441111805558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45961.441111805558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45961.441111805558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45961.441111805558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45961.441111805558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45961.441111805558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45961.441111805558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45961.441111805558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45961.441111805558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45961.441111805558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45961.441111805558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45961.441111805558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45961.441111805558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45961.441111805558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45961.441111805558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45961.441111805558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45961.441111805558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45961.441111805558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45961.441111805558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45961.441111805558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45961.441111805558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45961.441111805558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45961.441111805558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45961.441111805558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45961.441111805558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45961.441111805558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45961.441111805558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45961.441111805558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45961.441111805558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45961.441111805558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45961.441111805558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45961.441111805558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45961.441111805558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45961.441111805558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45961.441111805558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45961.441111805558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45961.441111805558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45961.441111805558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45961.441111805558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45961.441111805558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45961.441111805558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45961.441111805558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45961.441111805558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45961.441111805558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45961.441111805558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45961.441111805558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45961.441111805558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45961.441111805558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45961.441111805558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45961.441111805558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45961.441111805558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45961.441111805558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45961.441111805558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45961.441111805558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45961.441111805558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45961.441111805558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45961.441111805558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45961.441111805558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45961.441111805558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45961.441111805558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45961.441111805558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45961.441111805558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45961.441111805558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45961.441111805558</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45961.441111805558</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5C1CBACD-BFA6-4961-A227-D0F9732D3BFE}"/>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8"/>
  <sheetViews>
    <sheetView workbookViewId="0">
      <selection activeCell="J11" sqref="J11"/>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136.44127384259627</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2.699028472226928</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45961.441111805558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45961.441111805558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45961.441111805558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45961.441111805558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45961.441111805558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45961.441111805558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45961.441111805558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45961.441111805558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45961.441111805558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45961.441111805558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45961.441111805558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45961.441111805558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45961.441111805558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45961.441111805558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45961.441111805558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45961.441111805558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45961.441111805558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45961.441111805558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45961.441111805558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61"/>
      <c r="B24" s="162" t="str">
        <f>IFERROR(VLOOKUP(D24,DB!A:K,11,0),"")</f>
        <v/>
      </c>
      <c r="C24" s="162"/>
      <c r="D24" s="162"/>
      <c r="E24" s="163"/>
      <c r="F24" s="164"/>
      <c r="G24" s="165">
        <f ca="1">IFERROR(NOW()-F24,"-")</f>
        <v>45961.441111805558</v>
      </c>
      <c r="H24" s="164"/>
      <c r="I24" s="162" t="str">
        <f>IFERROR(VLOOKUP(D24,DB!A:F,6,0),"")</f>
        <v/>
      </c>
      <c r="J24" s="162" t="str">
        <f>IFERROR(VLOOKUP(D24,DB!A:G,7,0),"")</f>
        <v/>
      </c>
      <c r="K24" s="166"/>
      <c r="L24" s="162" t="str">
        <f>IFERROR(VLOOKUP(D24,DB!A:I,9,0),"")</f>
        <v/>
      </c>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162"/>
      <c r="BX24" s="162"/>
      <c r="BY24" s="162"/>
      <c r="BZ24" s="162"/>
      <c r="CA24" s="162"/>
      <c r="CB24" s="162"/>
      <c r="CC24" s="162"/>
      <c r="CD24" s="162"/>
      <c r="CE24" s="162"/>
      <c r="CF24" s="162"/>
      <c r="CG24" s="162"/>
      <c r="CH24" s="162"/>
      <c r="CI24" s="162"/>
      <c r="CJ24" s="167"/>
    </row>
    <row r="25" spans="1:88" ht="31.5" customHeight="1">
      <c r="A25" s="113"/>
      <c r="B25" s="18" t="str">
        <f>IFERROR(VLOOKUP(D25,DB!A:K,11,0),"")</f>
        <v/>
      </c>
      <c r="C25" s="18"/>
      <c r="D25" s="18"/>
      <c r="E25" s="114"/>
      <c r="F25" s="115"/>
      <c r="G25" s="116">
        <f ca="1">IFERROR(NOW()-F25,"-")</f>
        <v>45961.441111805558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45961.441111805558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45961.441111805558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45961.441111805558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45961.441111805558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45961.441111805558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45961.441111805558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45961.441111805558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45961.441111805558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45961.441111805558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45961.441111805558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45961.441111805558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45961.441111805558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45961.441111805558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45961.441111805558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45961.441111805558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45961.441111805558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45961.441111805558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45961.441111805558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45961.441111805558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45961.441111805558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45961.441111805558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45961.441111805558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45961.441111805558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45961.441111805558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45961.441111805558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45961.441111805558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45961.441111805558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45961.441111805558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45961.441111805558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45961.441111805558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45961.441111805558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45961.441111805558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45961.441111805558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45961.441111805558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45961.441111805558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45961.441111805558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45961.441111805558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45961.441111805558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45961.441111805558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45961.441111805558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45961.441111805558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45961.441111805558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45961.441111805558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45961.441111805558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45961.441111805558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45961.441111805558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45961.441111805558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45961.441111805558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45961.441111805558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45961.441111805558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45961.441111805558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45961.441111805558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45961.441111805558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45961.441111805558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45961.441111805558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45961.441111805558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45961.441111805558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45961.441111805558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45961.441111805558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45961.441111805558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45961.441111805558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45961.441111805558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45961.441111805558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45961.441111805558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45961.441111805558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45961.441111805558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45961.441111805558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45961.441111805558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45961.441111805558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45961.441111805558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45961.441111805558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45961.441111805558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45961.441111805558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45961.441111805558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45961.441111805558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45961.441111805558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45961.441111805558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45961.441111805558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45961.441111805558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45961.441111805558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45961.441111805558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45961.441111805558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45961.441111805558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45961.441111805558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45961.441111805558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45961.441111805558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45961.441111805558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45961.441111805558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45961.441111805558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45961.441111805558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45961.441111805558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45961.441111805558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45961.441111805558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45961.441111805558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45961.441111805558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45961.441111805558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45961.441111805558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45961.441111805558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45961.441111805558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45961.441111805558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45961.441111805558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45961.441111805558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45961.441111805558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45961.441111805558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45961.441111805558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45961.441111805558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45961.441111805558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45961.441111805558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45961.441111805558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45961.441111805558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45961.441111805558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45961.441111805558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45961.441111805558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45961.441111805558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45961.441111805558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45961.441111805558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45961.441111805558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45961.441111805558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45961.441111805558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45961.441111805558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45961.441111805558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45961.441111805558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45961.441111805558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45961.441111805558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45961.441111805558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45961.441111805558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45961.441111805558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45961.441111805558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45961.441111805558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45961.441111805558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45961.441111805558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45961.441111805558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45961.441111805558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45961.441111805558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45961.441111805558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45961.441111805558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45961.441111805558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45961.441111805558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45961.441111805558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45961.441111805558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45961.441111805558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45961.441111805558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61"/>
      <c r="B168" s="162" t="str">
        <f>IFERROR(VLOOKUP(D168,DB!A:K,11,0),"")</f>
        <v/>
      </c>
      <c r="C168" s="162"/>
      <c r="D168" s="162"/>
      <c r="E168" s="163"/>
      <c r="F168" s="164"/>
      <c r="G168" s="165">
        <f ca="1">IFERROR(NOW()-F168,"-")</f>
        <v>45961.441111805558</v>
      </c>
      <c r="H168" s="164"/>
      <c r="I168" s="162" t="str">
        <f>IFERROR(VLOOKUP(D168,DB!A:F,6,0),"")</f>
        <v/>
      </c>
      <c r="J168" s="162" t="str">
        <f>IFERROR(VLOOKUP(D168,DB!A:G,7,0),"")</f>
        <v/>
      </c>
      <c r="K168" s="166"/>
      <c r="L168" s="162" t="str">
        <f>IFERROR(VLOOKUP(D168,DB!A:I,9,0),"")</f>
        <v/>
      </c>
      <c r="M168" s="162"/>
      <c r="N168" s="162"/>
      <c r="O168" s="162"/>
      <c r="P168" s="162"/>
      <c r="Q168" s="162"/>
      <c r="R168" s="162"/>
      <c r="S168" s="162"/>
      <c r="T168" s="162"/>
      <c r="U168" s="162"/>
      <c r="V168" s="162"/>
      <c r="W168" s="162"/>
      <c r="X168" s="162"/>
      <c r="Y168" s="162"/>
      <c r="Z168" s="162"/>
      <c r="AA168" s="162"/>
      <c r="AB168" s="162"/>
      <c r="AC168" s="162"/>
      <c r="AD168" s="162"/>
      <c r="AE168" s="162"/>
      <c r="AF168" s="162"/>
      <c r="AG168" s="162"/>
      <c r="AH168" s="162"/>
      <c r="AI168" s="162"/>
      <c r="AJ168" s="162"/>
      <c r="AK168" s="162"/>
      <c r="AL168" s="162"/>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c r="BQ168" s="162"/>
      <c r="BR168" s="162"/>
      <c r="BS168" s="162"/>
      <c r="BT168" s="162"/>
      <c r="BU168" s="162"/>
      <c r="BV168" s="162"/>
      <c r="BW168" s="162"/>
      <c r="BX168" s="162"/>
      <c r="BY168" s="162"/>
      <c r="BZ168" s="162"/>
      <c r="CA168" s="162"/>
      <c r="CB168" s="162"/>
      <c r="CC168" s="162"/>
      <c r="CD168" s="162"/>
      <c r="CE168" s="162"/>
      <c r="CF168" s="162"/>
      <c r="CG168" s="162"/>
      <c r="CH168" s="162"/>
      <c r="CI168" s="162"/>
      <c r="CJ168" s="167"/>
    </row>
  </sheetData>
  <dataValidations count="2">
    <dataValidation allowBlank="1" showInputMessage="1" showErrorMessage="1" sqref="E1" xr:uid="{4D935161-CDD3-4592-B877-3FB59C99E142}"/>
    <dataValidation type="list" allowBlank="1" showInputMessage="1" showErrorMessage="1" sqref="E3:E16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45961.441111805558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45961.441111805558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45961.441111805558</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45961.441111805558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45961.441111805558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45961.441111805558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45961.441111805558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45961.441111805558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45961.441111805558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45961.441111805558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45961.441111805558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45961.441111805558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45961.441111805558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45961.441111805558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45961.441111805558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45961.441111805558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45961.441111805558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45961.441111805558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45961.441111805558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45961.441111805558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45961.441111805558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45961.441111805558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45961.441111805558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45961.441111805558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45961.441111805558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45961.441111805558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45961.441111805558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45961.441111805558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45961.441111805558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45961.441111805558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45961.441111805558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45961.441111805558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45961.441111805558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45961.441111805558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45961.441111805558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45961.441111805558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45961.441111805558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45961.441111805558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45961.441111805558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45961.441111805558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45961.441111805558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45961.441111805558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45961.441111805558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45961.441111805558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45961.441111805558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45961.441111805558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45961.441111805558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45961.441111805558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45961.441111805558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45961.441111805558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45961.441111805558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45961.441111805558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45961.441111805558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45961.441111805558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45961.441111805558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45961.441111805558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45961.441111805558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45961.441111805558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45961.441111805558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45961.441111805558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45961.441111805558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45961.441111805558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45961.441111805558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45961.441111805558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45961.441111805558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45961.441111805558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45961.441111805558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45961.441111805558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45961.441111805558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45961.441111805558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45961.441111805558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45961.441111805558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45961.441111805558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45961.441111805558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45961.441111805558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45961.441111805558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45961.441111805558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45961.441111805558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45961.441111805558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45961.441111805558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45961.441111805558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45961.441111805558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45961.441111805558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45961.441111805558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45961.441111805558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45961.441111805558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45961.441111805558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45961.441111805558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45961.441111805558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45961.441111805558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45961.441111805558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45961.441111805558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45961.441111805558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45961.441111805558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45961.441111805558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45961.441111805558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45961.441111805558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45961.441111805558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45961.441111805558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45961.441111805558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45961.441111805558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45961.441111805558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45961.441111805558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45961.441111805558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45961.441111805558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45961.441111805558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45961.441111805558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45961.441111805558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45961.441111805558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45961.441111805558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45961.441111805558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45961.441111805558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45961.441111805558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45961.441111805558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45961.441111805558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45961.441111805558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45961.441111805558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45961.441111805558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45961.441111805558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45961.441111805558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45961.441111805558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45961.441111805558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45961.441111805558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45961.441111805558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45961.441111805558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45961.441111805558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45961.441111805558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45961.441111805558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45961.441111805558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45961.441111805558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45961.441111805558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45961.441111805558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45961.441111805558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45961.441111805558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45961.441111805558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45961.441111805558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45961.441111805558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45961.441111805558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45961.441111805558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45961.441111805558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45961.441111805558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45961.441111805558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45961.441111805558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45961.441111805558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45961.441111805558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45961.441111805558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45961.441111805558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45961.441111805558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45961.441111805558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45961.441111805558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45961.441111805558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45961.441111805558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45961.441111805558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45961.441111805558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45961.441111805558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45961.441111805558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45961.441111805558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45961.441111805558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45961.441111805558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45961.441111805558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45961.441111805558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45961.441111805558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45961.441111805558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45961.441111805558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45961.441111805558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45961.441111805558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45961.441111805558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45961.441111805558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45961.441111805558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45961.441111805558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45961.441111805558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45961.441111805558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45961.441111805558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45961.441111805558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45961.441111805558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45961.441111805558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45961.441111805558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45961.441111805558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45961.441111805558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45961.441111805558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45961.441111805558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45961.441111805558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45961.441111805558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45961.441111805558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45961.441111805558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45961.441111805558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45961.441111805558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45961.441111805558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45961.441111805558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45961.441111805558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45961.441111805558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45961.441111805558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45961.441111805558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45961.441111805558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45961.441111805558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45961.441111805558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45961.441111805558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45961.441111805558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45961.441111805558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45961.441111805558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45961.441111805558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45961.441111805558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45961.441111805558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45961.441111805558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45961.441111805558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45961.441111805558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45961.441111805558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45961.441111805558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45961.441111805558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45961.441111805558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45961.441111805558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45961.441111805558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45961.441111805558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45961.441111805558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45961.441111805558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45961.441111805558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45961.441111805558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45961.441111805558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45961.441111805558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45961.441111805558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45961.441111805558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45961.441111805558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45961.441111805558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45961.441111805558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45961.441111805558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45961.441111805558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45961.441111805558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45961.441111805558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45961.441111805558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45961.441111805558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45961.441111805558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45961.441111805558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45961.441111805558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45961.441111805558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45961.441111805558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45961.441111805558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45961.441111805558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45961.441111805558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45961.441111805558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45961.441111805558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45961.441111805558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45961.441111805558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45961.441111805558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45961.441111805558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45961.441111805558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45961.441111805558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45961.441111805558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45961.441111805558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45961.441111805558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45961.441111805558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45961.441111805558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45961.441111805558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45961.441111805558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45961.441111805558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45961.441111805558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45961.441111805558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45961.441111805558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45961.441111805558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45961.441111805558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45961.441111805558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45961.441111805558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45961.441111805558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45961.441111805558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45961.441111805558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45961.441111805558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45961.441111805558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45961.441111805558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45961.441111805558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45961.441111805558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45961.441111805558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45961.441111805558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45961.441111805558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45961.441111805558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45961.441111805558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45961.441111805558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45961.441111805558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45961.441111805558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45961.441111805558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45961.441111805558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45961.441111805558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45961.441111805558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45961.441111805558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45961.441111805558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45961.441111805558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45961.441111805558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45961.441111805558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45961.441111805558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45961.441111805558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45961.441111805558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45961.441111805558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45961.441111805558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45961.441111805558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45961.441111805558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45961.441111805558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45961.441111805558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45961.441111805558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45961.441111805558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45961.441111805558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45961.441111805558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45961.441111805558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45961.441111805558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45961.441111805558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45961.441111805558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45961.441111805558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45961.441111805558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45961.441111805558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45961.441111805558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45961.441111805558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45961.441111805558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45961.441111805558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45961.441111805558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45961.441111805558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45961.441111805558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45961.441111805558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45961.441111805558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45961.441111805558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45961.441111805558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45961.441111805558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45961.441111805558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45961.441111805558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45961.441111805558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45961.441111805558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45961.441111805558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45961.441111805558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45961.441111805558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45961.441111805558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45961.441111805558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45961.441111805558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45961.441111805558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45961.441111805558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45961.441111805558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45961.441111805558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45961.441111805558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45961.441111805558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45961.441111805558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45961.441111805558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45961.441111805558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45961.441111805558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45961.441111805558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45961.441111805558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45961.441111805558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45961.441111805558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45961.441111805558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45961.441111805558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45961.441111805558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45961.441111805558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45961.441111805558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45961.441111805558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45961.441111805558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45961.441111805558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45961.441111805558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45961.441111805558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45961.441111805558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45961.441111805558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45961.441111805558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45961.441111805558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45961.441111805558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45961.441111805558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45961.441111805558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45961.441111805558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45961.441111805558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45961.441111805558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45961.441111805558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45961.441111805558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45961.441111805558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45961.441111805558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45961.441111805558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45961.441111805558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45961.441111805558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45961.441111805558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45961.441111805558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45961.441111805558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45961.441111805558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45961.441111805558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45961.441111805558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45961.441111805558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45961.441111805558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45961.441111805558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45961.441111805558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45961.441111805558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45961.441111805558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45961.441111805558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45961.441111805558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45961.441111805558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45961.441111805558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45961.441111805558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45961.441111805558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45961.441111805558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45961.441111805558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45961.441111805558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45961.441111805558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45961.441111805558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45961.441111805558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45961.441111805558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45961.441111805558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45961.441111805558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45961.441111805558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45961.441111805558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45961.441111805558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45961.441111805558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45961.441111805558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45961.441111805558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45961.441111805558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45961.441111805558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45961.441111805558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45961.441111805558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45961.441111805558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45961.441111805558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45961.441111805558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45961.441111805558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45961.441111805558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45961.441111805558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45961.441111805558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45961.441111805558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45961.441111805558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45961.441111805558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45961.441111805558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45961.441111805558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45961.441111805558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45961.441111805558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45961.441111805558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45961.441111805558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45961.441111805558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45961.441111805558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45961.441111805558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45961.441111805558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45961.441111805558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45961.441111805558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45961.441111805558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45961.441111805558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45961.441111805558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45961.441111805558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45961.441111805558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45961.441111805558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45961.441111805558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45961.441111805558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45961.441111805558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45961.441111805558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45961.441111805558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45961.441111805558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45961.441111805558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45961.441111805558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45961.441111805558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45961.441111805558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45961.441111805558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45961.441111805558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45961.441111805558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45961.441111805558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45961.441111805558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45961.441111805558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45961.441111805558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45961.441111805558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45961.441111805558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45961.441111805558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45961.441111805558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45961.441111805558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45961.441111805558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45961.441111805558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45961.441111805558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45961.441111805558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45961.441111805558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45961.441111805558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45961.441111805558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45961.441111805558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45961.441111805558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45961.441111805558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45961.441111805558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45961.441111805558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45961.441111805558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45961.441111805558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45961.441111805558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45961.441111805558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45961.441111805558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45961.441111805558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45961.441111805558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45961.441111805558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45961.441111805558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45961.441111805558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45961.441111805558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45961.441111805558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45961.441111805558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45961.441111805558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45961.441111805558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45961.441111805558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45961.441111805558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45961.441111805558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45961.441111805558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45961.441111805558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45961.441111805558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45961.441111805558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45961.441111805558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45961.441111805558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45961.441111805558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45961.441111805558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45961.441111805558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45961.441111805558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45961.441111805558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45961.441111805558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45961.441111805558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45961.441111805558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45961.441111805558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45961.441111805558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45961.441111805558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45961.441111805558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45961.441111805558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45961.441111805558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45961.441111805558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45961.441111805558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45961.441111805558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45961.441111805558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45961.441111805558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45961.441111805558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45961.441111805558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45961.441111805558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45961.441111805558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45961.441111805558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45961.441111805558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45961.441111805558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45961.441111805558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45961.441111805558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45961.441111805558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45961.441111805558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45961.441111805558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45961.441111805558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45961.441111805558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45961.441111805558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45961.441111805558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45961.441111805558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45961.441111805558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45961.441111805558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45961.441111805558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45961.441111805558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45961.441111805558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45961.441111805558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45961.441111805558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45961.441111805558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45961.441111805558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45961.441111805558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45961.441111805558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45961.441111805558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45961.441111805558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45961.441111805558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45961.441111805558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45961.441111805558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45961.441111805558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45961.441111805558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45961.441111805558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45961.441111805558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45961.441111805558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45961.441111805558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45961.441111805558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45961.441111805558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45961.441111805558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45961.441111805558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45961.441111805558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45961.441111805558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45961.441111805558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45961.441111805558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45961.441111805558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45961.441111805558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45961.441111805558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45961.441111805558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45961.441111805558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45961.441111805558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45961.441111805558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45961.441111805558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45961.441111805558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45961.441111805558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45961.441111805558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45961.441111805558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45961.441111805558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45961.441111805558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45961.441111805558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45961.441111805558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45961.441111805558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45961.441111805558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45961.441111805558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45961.441111805558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45961.441111805558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45961.441111805558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45961.441111805558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45961.441111805558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45961.441111805558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45961.441111805558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45961.441111805558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45961.441111805558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45961.441111805558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45961.441111805558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45961.441111805558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45961.441111805558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45961.441111805558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45961.441111805558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45961.441111805558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45961.441111805558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45961.441111805558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45961.441111805558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45961.441111805558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45961.441111805558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45961.441111805558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45961.441111805558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45961.441111805558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45961.441111805558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45961.441111805558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45961.441111805558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45961.441111805558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45961.441111805558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45961.441111805558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45961.441111805558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45961.441111805558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45961.441111805558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45961.441111805558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45961.441111805558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45961.441111805558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45961.441111805558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45961.441111805558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45961.441111805558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45961.441111805558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45961.441111805558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45961.441111805558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45961.441111805558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45961.441111805558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45961.441111805558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45961.441111805558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45961.441111805558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45961.441111805558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45961.441111805558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45961.441111805558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45961.441111805558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45961.441111805558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45961.441111805558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45961.441111805558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45961.441111805558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45961.441111805558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45961.441111805558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45961.441111805558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45961.441111805558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45961.441111805558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45961.441111805558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45961.441111805558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45961.441111805558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45961.441111805558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45961.441111805558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45961.441111805558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45961.441111805558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45961.441111805558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45961.441111805558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45961.441111805558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45961.441111805558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45961.441111805558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45961.441111805558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45961.441111805558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45961.441111805558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45961.441111805558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45961.441111805558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45961.441111805558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45961.441111805558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45961.441111805558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45961.441111805558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45961.441111805558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45961.441111805558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45961.441111805558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45961.441111805558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45961.441111805558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45961.441111805558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45961.441111805558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45961.441111805558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45961.441111805558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45961.441111805558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45961.441111805558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45961.441111805558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45961.441111805558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45961.441111805558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45961.441111805558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45961.441111805558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45961.441111805558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45961.441111805558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45961.441111805558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45961.441111805558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45961.441111805558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45961.441111805558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45961.441111805558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45961.441111805558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45961.441111805558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45961.441111805558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45961.441111805558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45961.441111805558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45961.441111805558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45961.441111805558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45961.441111805558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45961.441111805558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45961.441111805558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45961.441111805558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45961.441111805558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45961.441111805558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45961.441111805558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45961.441111805558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45961.441111805558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45961.441111805558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45961.441111805558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45961.441111805558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45961.441111805558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45961.441111805558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45961.441111805558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45961.441111805558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45961.441111805558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45961.441111805558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45961.441111805558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45961.441111805558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45961.441111805558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45961.441111805558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45961.441111805558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45961.441111805558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45961.441111805558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45961.441111805558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45961.441111805558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45961.441111805558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45961.441111805558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45961.441111805558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45961.441111805558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45961.441111805558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45961.441111805558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45961.441111805558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45961.441111805558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45961.441111805558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45961.441111805558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45961.441111805558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45961.441111805558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45961.441111805558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45961.441111805558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45961.441111805558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45961.441111805558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45961.441111805558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45961.441111805558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45961.441111805558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45961.441111805558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45961.441111805558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45961.441111805558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45961.441111805558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45961.441111805558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45961.441111805558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45961.441111805558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45961.441111805558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45961.441111805558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45961.441111805558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45961.441111805558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45961.441111805558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45961.441111805558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45961.441111805558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45961.441111805558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45961.441111805558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45961.441111805558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45961.441111805558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45961.441111805558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45961.441111805558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45961.441111805558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45961.441111805558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45961.441111805558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45961.441111805558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45961.441111805558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45961.441111805558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45961.441111805558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45961.441111805558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45961.441111805558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45961.441111805558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45961.441111805558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45961.441111805558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45961.441111805558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45961.441111805558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45961.441111805558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45961.441111805558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45961.441111805558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45961.441111805558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45961.441111805558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45961.441111805558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45961.441111805558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45961.441111805558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45961.441111805558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45961.441111805558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45961.441111805558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45961.441111805558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45961.441111805558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45961.441111805558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45961.441111805558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45961.441111805558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45961.441111805558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45961.441111805558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45961.441111805558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45961.441111805558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45961.441111805558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45961.441111805558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45961.441111805558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45961.441111805558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45961.441111805558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45961.441111805558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45961.441111805558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45961.441111805558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45961.441111805558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45961.441111805558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45961.441111805558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45961.441111805558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45961.441111805558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45961.441111805558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45961.441111805558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45961.441111805558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45961.441111805558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45961.441111805558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45961.441111805558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45961.441111805558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45961.441111805558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45961.441111805558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45961.441111805558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45961.441111805558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45961.441111805558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45961.441111805558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45961.441111805558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45961.441111805558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45961.441111805558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45961.441111805558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45961.441111805558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45961.441111805558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45961.441111805558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45961.441111805558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45961.441111805558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45961.441111805558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45961.441111805558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45961.441111805558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45961.441111805558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45961.441111805558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45961.441111805558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45961.441111805558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45961.441111805558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45961.441111805558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45961.441111805558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45961.441111805558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45961.441111805558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45961.441111805558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45961.441111805558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45961.441111805558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45961.441111805558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45961.441111805558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45961.441111805558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45961.441111805558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45961.441111805558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45961.441111805558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45961.441111805558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45961.441111805558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45961.441111805558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45961.441111805558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45961.441111805558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45961.441111805558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45961.441111805558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45961.441111805558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45961.441111805558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45961.441111805558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45961.441111805558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45961.441111805558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45961.441111805558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45961.441111805558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45961.441111805558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45961.441111805558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45961.441111805558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45961.441111805558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45961.441111805558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45961.441111805558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45961.441111805558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45961.441111805558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45961.441111805558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45961.441111805558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45961.441111805558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45961.441111805558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45961.441111805558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45961.441111805558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45961.441111805558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45961.441111805558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45961.441111805558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45961.441111805558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45961.441111805558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45961.441111805558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45961.441111805558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45961.441111805558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45961.441111805558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45961.441111805558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45961.441111805558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45961.441111805558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45961.441111805558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45961.441111805558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45961.441111805558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45961.441111805558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45961.441111805558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45961.441111805558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45961.441111805558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45961.441111805558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45961.441111805558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45961.441111805558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45961.441111805558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45961.441111805558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45961.441111805558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45961.441111805558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45961.441111805558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45961.441111805558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45961.441111805558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45961.441111805558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45961.441111805558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45961.441111805558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45961.441111805558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45961.441111805558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45961.441111805558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45961.441111805558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45961.441111805558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45961.441111805558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45961.441111805558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45961.441111805558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45961.441111805558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45961.441111805558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45961.441111805558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45961.441111805558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45961.441111805558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45961.441111805558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45961.441111805558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45961.441111805558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45961.441111805558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45961.441111805558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45961.441111805558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45961.441111805558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45961.441111805558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45961.441111805558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45961.441111805558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45961.441111805558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45961.441111805558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45961.441111805558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45961.441111805558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45961.441111805558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45961.441111805558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45961.441111805558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45961.441111805558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45961.441111805558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45961.441111805558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45961.441111805558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45961.441111805558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45961.441111805558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45961.441111805558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45961.441111805558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45961.441111805558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45961.441111805558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45961.441111805558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45961.441111805558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45961.441111805558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45961.441111805558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45961.441111805558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45961.441111805558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45961.441111805558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45961.441111805558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45961.441111805558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45961.441111805558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45961.441111805558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45961.441111805558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45961.441111805558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45961.441111805558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45961.441111805558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45961.441111805558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45961.441111805558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45961.441111805558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45961.441111805558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45961.441111805558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45961.441111805558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45961.441111805558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45961.441111805558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45961.441111805558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45961.441111805558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45961.441111805558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45961.441111805558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45961.441111805558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45961.441111805558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45961.441111805558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45961.441111805558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45961.441111805558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45961.441111805558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45961.441111805558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45961.441111805558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45961.441111805558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45961.441111805558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45961.441111805558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45961.441111805558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45961.441111805558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45961.441111805558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45961.441111805558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45961.441111805558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45961.441111805558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45961.441111805558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45961.441111805558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45961.441111805558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45961.441111805558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45961.441111805558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45961.441111805558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45961.441111805558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45961.441111805558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45961.441111805558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45961.441111805558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45961.441111805558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45961.441111805558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45961.441111805558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45961.441111805558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45961.441111805558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45961.441111805558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45961.441111805558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45961.441111805558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45961.441111805558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45961.441111805558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45961.441111805558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45961.441111805558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45961.441111805558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45961.441111805558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45961.441111805558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45961.441111805558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45961.441111805558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45961.441111805558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45961.441111805558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45961.441111805558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45961.441111805558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45961.441111805558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45961.441111805558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45961.441111805558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45961.441111805558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45961.441111805558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45961.441111805558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45961.441111805558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45961.441111805558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45961.441111805558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45961.441111805558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45961.441111805558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45961.441111805558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45961.441111805558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45961.441111805558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45961.441111805558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45961.441111805558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45961.441111805558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45961.441111805558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45961.441111805558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45961.441111805558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45961.441111805558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45961.441111805558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45961.441111805558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45961.441111805558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45961.441111805558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45961.441111805558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45961.441111805558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45961.441111805558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45961.441111805558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45961.441111805558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45961.441111805558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45961.441111805558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45961.441111805558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45961.441111805558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45961.441111805558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45961.441111805558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45961.441111805558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45961.441111805558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45961.441111805558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45961.441111805558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45961.441111805558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45961.441111805558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45961.441111805558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45961.441111805558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45961.441111805558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45961.441111805558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45961.441111805558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45961.441111805558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45961.441111805558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45961.441111805558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45961.441111805558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45961.441111805558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45961.441111805558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45961.441111805558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45961.441111805558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45961.441111805558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45961.441111805558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45961.441111805558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45961.441111805558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45961.441111805558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45961.441111805558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45961.441111805558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45961.441111805558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45961.441111805558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45961.441111805558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45961.441111805558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45961.441111805558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45961.441111805558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45961.441111805558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45961.441111805558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45961.441111805558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45961.441111805558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45961.441111805558</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9"/>
  <sheetViews>
    <sheetView tabSelected="1" workbookViewId="0">
      <selection activeCell="F6" sqref="F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257.96039421296155</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0.47236180555773899</v>
      </c>
      <c r="H3" s="123">
        <v>45960.963101851848</v>
      </c>
      <c r="I3" s="119" t="str">
        <f>IFERROR(VLOOKUP(D3,DB!A:F,6,0),"")</f>
        <v>SCECO</v>
      </c>
      <c r="J3" s="119" t="str">
        <f>IFERROR(VLOOKUP(D3,DB!A:G,7,0),"")</f>
        <v>Weak</v>
      </c>
      <c r="K3" s="125" t="s">
        <v>39110</v>
      </c>
      <c r="L3" s="121" t="str">
        <f>IFERROR(VLOOKUP(D3,DB!A:I,9,0),"")</f>
        <v>Latis</v>
      </c>
    </row>
    <row r="4" spans="1:16" ht="30.75">
      <c r="A4" s="119" t="s">
        <v>39111</v>
      </c>
      <c r="B4" s="119" t="str">
        <f>IFERROR(VLOOKUP(D4,DB!A:K,11,0),"")</f>
        <v>R4</v>
      </c>
      <c r="C4" s="120">
        <v>1</v>
      </c>
      <c r="D4" s="94" t="s">
        <v>29147</v>
      </c>
      <c r="E4" s="98" t="s">
        <v>39021</v>
      </c>
      <c r="F4" s="123">
        <v>45961.082858796297</v>
      </c>
      <c r="G4" s="124">
        <f ca="1">IFERROR(NOW()-F4,"")</f>
        <v>0.35825300926080672</v>
      </c>
      <c r="H4" s="123">
        <v>45961.346273148149</v>
      </c>
      <c r="I4" s="119" t="str">
        <f>IFERROR(VLOOKUP(D4,DB!A:F,6,0),"")</f>
        <v>SCECO</v>
      </c>
      <c r="J4" s="119" t="str">
        <f>IFERROR(VLOOKUP(D4,DB!A:G,7,0),"")</f>
        <v>Vandalized+Vandalized</v>
      </c>
      <c r="K4" s="125" t="s">
        <v>39112</v>
      </c>
      <c r="L4" s="121" t="str">
        <f>IFERROR(VLOOKUP(D4,DB!A:I,9,0),"")</f>
        <v>Latis</v>
      </c>
    </row>
    <row r="5" spans="1:16" ht="15" customHeight="1">
      <c r="A5" s="119" t="s">
        <v>39113</v>
      </c>
      <c r="B5" s="119" t="str">
        <f>IFERROR(VLOOKUP(D5,DB!A:K,11,0),"")</f>
        <v>R4</v>
      </c>
      <c r="C5" s="120">
        <v>2</v>
      </c>
      <c r="D5" s="94" t="s">
        <v>36870</v>
      </c>
      <c r="E5" s="98" t="s">
        <v>39021</v>
      </c>
      <c r="F5" s="123">
        <v>45961.374062499999</v>
      </c>
      <c r="G5" s="124">
        <f ca="1">IFERROR(NOW()-F5,"")</f>
        <v>6.7049305558612105E-2</v>
      </c>
      <c r="H5" s="123">
        <v>45961.363761574074</v>
      </c>
      <c r="I5" s="119" t="str">
        <f>IFERROR(VLOOKUP(D5,DB!A:F,6,0),"")</f>
        <v>SCECO</v>
      </c>
      <c r="J5" s="119" t="str">
        <f>IFERROR(VLOOKUP(D5,DB!A:G,7,0),"")</f>
        <v>Dead</v>
      </c>
      <c r="K5" s="125" t="s">
        <v>39114</v>
      </c>
      <c r="L5" s="121" t="str">
        <f>IFERROR(VLOOKUP(D5,DB!A:I,9,0),"")</f>
        <v>Latis</v>
      </c>
    </row>
    <row r="6" spans="1:16" ht="15" customHeight="1">
      <c r="A6" s="119" t="s">
        <v>39115</v>
      </c>
      <c r="B6" s="119" t="str">
        <f>IFERROR(VLOOKUP(D6,DB!A:K,11,0),"")</f>
        <v>R4</v>
      </c>
      <c r="C6" s="120">
        <v>2</v>
      </c>
      <c r="D6" s="94" t="s">
        <v>39116</v>
      </c>
      <c r="E6" s="98" t="s">
        <v>39021</v>
      </c>
      <c r="F6" s="123">
        <v>45961.372499999998</v>
      </c>
      <c r="G6" s="124">
        <f ca="1">IFERROR(NOW()-F6,"")</f>
        <v>6.8611805560067296E-2</v>
      </c>
      <c r="H6" s="123">
        <v>45961.422546296293</v>
      </c>
      <c r="I6" s="119" t="str">
        <f>IFERROR(VLOOKUP(D6,DB!A:F,6,0),"")</f>
        <v>Generator-SG</v>
      </c>
      <c r="J6" s="119" t="str">
        <f>IFERROR(VLOOKUP(D6,DB!A:G,7,0),"")</f>
        <v>Dead</v>
      </c>
      <c r="K6" s="125" t="s">
        <v>39117</v>
      </c>
      <c r="L6" s="121" t="str">
        <f>IFERROR(VLOOKUP(D6,DB!A:I,9,0),"")</f>
        <v>Latis</v>
      </c>
    </row>
    <row r="7" spans="1:16" ht="15" customHeight="1">
      <c r="A7" s="119" t="s">
        <v>39118</v>
      </c>
      <c r="B7" s="119" t="str">
        <f>IFERROR(VLOOKUP(D7,DB!A:K,11,0),"")</f>
        <v>R4</v>
      </c>
      <c r="C7" s="120">
        <v>1</v>
      </c>
      <c r="D7" s="121" t="s">
        <v>37574</v>
      </c>
      <c r="E7" s="98" t="s">
        <v>39021</v>
      </c>
      <c r="F7" s="123">
        <v>45961.38858796296</v>
      </c>
      <c r="G7" s="124">
        <f ca="1">IFERROR(NOW()-F7,"")</f>
        <v>5.2523842598020565E-2</v>
      </c>
      <c r="H7" s="123">
        <v>45961.358738425923</v>
      </c>
      <c r="I7" s="119" t="str">
        <f>IFERROR(VLOOKUP(D7,DB!A:F,6,0),"")</f>
        <v>SCECO</v>
      </c>
      <c r="J7" s="119" t="str">
        <f>IFERROR(VLOOKUP(D7,DB!A:G,7,0),"")</f>
        <v>Dead+Dead</v>
      </c>
      <c r="K7" s="125" t="s">
        <v>39114</v>
      </c>
      <c r="L7" s="121" t="str">
        <f>IFERROR(VLOOKUP(D7,DB!A:I,9,0),"")</f>
        <v>Latis</v>
      </c>
    </row>
    <row r="8" spans="1:16" ht="15" customHeight="1">
      <c r="A8" s="119"/>
      <c r="B8" s="119" t="str">
        <f>IFERROR(VLOOKUP(D8,DB!A:K,11,0),"")</f>
        <v/>
      </c>
      <c r="C8" s="120"/>
      <c r="D8" s="121"/>
      <c r="E8" s="98"/>
      <c r="F8" s="123"/>
      <c r="G8" s="124">
        <f ca="1">IFERROR(NOW()-F8,"")</f>
        <v>45961.441111805558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45961.441111805558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45961.441111805558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45961.441111805558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45961.441111805558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45961.441111805558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45961.441111805558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45961.441111805558</v>
      </c>
      <c r="H15" s="123"/>
      <c r="I15" s="119" t="str">
        <f>IFERROR(VLOOKUP(D15,DB!A:F,6,0),"")</f>
        <v/>
      </c>
      <c r="J15" s="119" t="str">
        <f>IFERROR(VLOOKUP(D15,DB!A:G,7,0),"")</f>
        <v/>
      </c>
      <c r="K15" s="125"/>
      <c r="L15" s="121" t="str">
        <f>IFERROR(VLOOKUP(D15,DB!A:I,9,0),"")</f>
        <v/>
      </c>
    </row>
    <row r="16" spans="1:16" ht="15" customHeight="1">
      <c r="A16" s="119"/>
      <c r="B16" s="119"/>
      <c r="C16" s="120"/>
      <c r="D16" s="121"/>
      <c r="E16" s="98"/>
      <c r="F16" s="123"/>
      <c r="G16" s="124">
        <f ca="1">IFERROR(NOW()-F16,"")</f>
        <v>45961.441111805558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45961.441111805558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45961.441111805558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45961.441111805558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45961.441111805558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45961.441111805558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45961.441111805558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45961.441111805558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45961.441111805558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45961.441111805558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45961.441111805558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45961.441111805558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45961.441111805558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45961.441111805558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45961.441111805558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45961.441111805558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45961.441111805558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45961.441111805558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45961.441111805558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45961.441111805558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45961.441111805558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45961.441111805558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45961.441111805558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45961.441111805558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45961.441111805558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45961.441111805558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45961.441111805558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45961.441111805558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45961.441111805558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45961.441111805558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45961.441111805558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45961.441111805558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45961.441111805558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45961.441111805558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45961.441111805558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45961.441111805558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45961.441111805558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45961.441111805558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45961.441111805558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45961.441111805558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45961.441111805558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45961.441111805558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45961.441111805558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45961.441111805558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45961.441111805558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45961.441111805558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45961.441111805558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45961.441111805558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45961.441111805558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45961.441111805558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45961.441111805558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45961.441111805558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45961.441111805558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45961.441111805558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45961.441111805558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45961.441111805558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45961.441111805558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45961.441111805558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45961.441111805558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45961.441111805558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45961.441111805558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45961.441111805558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45961.441111805558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45961.441111805558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45961.441111805558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45961.441111805558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45961.441111805558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45961.441111805558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45961.441111805558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45961.441111805558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45961.441111805558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45961.441111805558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45961.441111805558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45961.441111805558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45961.441111805558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45961.441111805558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45961.441111805558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45961.441111805558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45961.441111805558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45961.441111805558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45961.441111805558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45961.441111805558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45961.441111805558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45961.441111805558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45961.441111805558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45961.441111805558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45961.441111805558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45961.441111805558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45961.441111805558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45961.441111805558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45961.441111805558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45961.441111805558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45961.441111805558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45961.441111805558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45961.441111805558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45961.441111805558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45961.441111805558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45961.441111805558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45961.441111805558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45961.441111805558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45961.441111805558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45961.441111805558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45961.441111805558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45961.441111805558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45961.441111805558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45961.441111805558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45961.441111805558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45961.441111805558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45961.441111805558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45961.441111805558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45961.441111805558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45961.441111805558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45961.441111805558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45961.441111805558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45961.441111805558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45961.441111805558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45961.441111805558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45961.441111805558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45961.441111805558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45961.441111805558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45961.441111805558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45961.441111805558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45961.441111805558</v>
      </c>
      <c r="H138" s="123"/>
      <c r="I138" s="119" t="str">
        <f>IFERROR(VLOOKUP(D138,DB!A:F,6,0),"")</f>
        <v/>
      </c>
      <c r="J138" s="119" t="str">
        <f>IFERROR(VLOOKUP(D138,DB!A:G,7,0),"")</f>
        <v/>
      </c>
      <c r="K138" s="125"/>
      <c r="L138" s="121" t="str">
        <f>IFERROR(VLOOKUP(D138,DB!A:I,9,0),"")</f>
        <v/>
      </c>
    </row>
    <row r="139" spans="1:12" ht="15" customHeight="1">
      <c r="A139" s="126"/>
      <c r="B139" s="126" t="str">
        <f>IFERROR(VLOOKUP(D139,DB!A:K,11,0),"")</f>
        <v/>
      </c>
      <c r="C139" s="127"/>
      <c r="D139" s="128"/>
      <c r="E139" s="129"/>
      <c r="F139" s="130"/>
      <c r="G139" s="131">
        <f ca="1">IFERROR(NOW()-F139,"")</f>
        <v>45961.441111805558</v>
      </c>
      <c r="H139" s="130"/>
      <c r="I139" s="126" t="str">
        <f>IFERROR(VLOOKUP(D139,DB!A:F,6,0),"")</f>
        <v/>
      </c>
      <c r="J139" s="126" t="str">
        <f>IFERROR(VLOOKUP(D139,DB!A:G,7,0),"")</f>
        <v/>
      </c>
      <c r="K139" s="132"/>
      <c r="L139" s="128" t="str">
        <f>IFERROR(VLOOKUP(D139,DB!A:I,9,0),"")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69.609051620369428</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39100</v>
      </c>
      <c r="F3" s="38">
        <v>45926.188877314817</v>
      </c>
      <c r="G3" s="144">
        <f t="shared" ref="G3" ca="1" si="0">IFERROR(NOW()-F3,"")</f>
        <v>35.252234490741102</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39100</v>
      </c>
      <c r="F4" s="153">
        <v>45948.661111111112</v>
      </c>
      <c r="G4" s="154">
        <f ca="1">IFERROR(NOW()-F4,"")</f>
        <v>12.780000694445334</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s="152"/>
      <c r="E5" s="152"/>
      <c r="F5" s="153"/>
      <c r="G5" s="154">
        <f ca="1">IFERROR(NOW()-F5,"")</f>
        <v>45961.441111805558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45961.441111805558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45961.441111805558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45961.441111805558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45961.441111805558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45961.441111805558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45961.441111805558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45961.441111805558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45961.441111805558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45961.441111805558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45961.441111805558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45961.441111805558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45961.441111805558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45961.441111805558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45961.441111805558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45961.441111805558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45961.441111805558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45961.441111805558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45961.441111805558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45961.441111805558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45961.441111805558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45961.441111805558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45961.441111805558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45961.441111805558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45961.441111805558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45961.441111805558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45961.441111805558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45961.441111805558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45961.441111805558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45961.441111805558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45961.441111805558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45961.441111805558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45961.441111805558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45961.441111805558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45961.441111805558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45961.441111805558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45961.441111805558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45961.441111805558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45961.441111805558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45961.441111805558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45961.441111805558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45961.441111805558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45961.441111805558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45961.441111805558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45961.441111805558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45961.441111805558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45961.441111805558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45961.441111805558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45961.441111805558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45961.441111805558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45961.441111805558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45961.441111805558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45961.441111805558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45961.441111805558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45961.441111805558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45961.441111805558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45961.441111805558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45961.441111805558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45961.441111805558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45961.441111805558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45961.441111805558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45961.441111805558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45961.441111805558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45961.441111805558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45961.441111805558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45961.441111805558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45961.441111805558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45961.441111805558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45961.441111805558</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45961.441111805558</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45961.441111805558</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45961.441111805558</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45961.441111805558</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45961.441111805558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45961.441111805558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45961.441111805558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45961.441111805558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45961.441111805558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45961.441111805558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45961.441111805558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45961.441111805558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45961.441111805558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45961.441111805558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45961.441111805558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45961.441111805558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45961.441111805558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45961.441111805558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45961.441111805558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45961.441111805558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45961.441111805558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45961.441111805558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45961.441111805558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45961.441111805558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45961.441111805558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45961.441111805558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45961.441111805558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45961.441111805558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45961.441111805558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45961.441111805558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45961.441111805558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45961.441111805558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45961.441111805558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45961.441111805558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45961.441111805558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45961.441111805558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45961.441111805558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45961.441111805558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45961.441111805558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45961.441111805558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45961.441111805558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45961.441111805558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45961.441111805558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45961.441111805558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45961.441111805558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45961.441111805558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45961.441111805558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45961.441111805558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45961.441111805558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45961.441111805558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45961.441111805558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45961.441111805558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45961.441111805558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45961.441111805558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45961.441111805558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45961.441111805558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45961.441111805558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45961.441111805558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45961.441111805558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45961.441111805558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45961.441111805558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45961.441111805558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45961.441111805558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45961.441111805558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45961.441111805558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45961.441111805558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45961.441111805558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45961.441111805558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45961.441111805558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45961.441111805558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45961.441111805558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45961.441111805558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45961.441111805558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45961.441111805558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45961.441111805558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45961.441111805558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45961.441111805558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45961.441111805558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45961.441111805558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45961.441111805558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45961.441111805558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45961.441111805558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45961.441111805558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45961.441111805558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45961.441111805558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45961.441111805558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45961.441111805558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45961.441111805558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45961.441111805558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45961.441111805558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45961.441111805558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45961.441111805558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45961.441111805558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45961.441111805558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45961.441111805558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45961.441111805558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45961.441111805558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45961.441111805558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45961.441111805558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45961.441111805558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45961.441111805558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45961.441111805558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45961.441111805558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45961.441111805558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45961.441111805558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45961.441111805558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45961.441111805558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45961.441111805558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45961.441111805558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45961.441111805558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45961.441111805558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45961.441111805558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45961.441111805558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45961.441111805558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45961.441111805558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45961.441111805558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45961.441111805558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45961.441111805558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45961.441111805558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45961.441111805558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45961.441111805558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45961.441111805558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45961.441111805558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45961.441111805558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45961.441111805558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45961.441111805558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45961.441111805558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45961.441111805558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45961.441111805558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45961.441111805558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45961.441111805558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45961.441111805558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45961.441111805558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45961.441111805558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45961.441111805558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45961.441111805558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45961.441111805558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45961.441111805558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45961.441111805558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45961.441111805558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45961.441111805558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45961.441111805558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45961.441111805558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45961.441111805558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45961.441111805558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45961.441111805558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45961.441111805558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45961.441111805558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45961.441111805558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45961.441111805558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45961.441111805558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45961.441111805558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45961.441111805558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45961.441111805558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45961.441111805558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45961.441111805558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45961.441111805558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45961.441111805558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45961.441111805558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45961.441111805558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45961.441111805558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45961.441111805558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45961.441111805558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45961.441111805558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45961.441111805558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45961.441111805558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45961.441111805558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45961.441111805558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45961.441111805558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45961.441111805558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45961.441111805558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45961.441111805558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45961.441111805558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45961.441111805558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45961.441111805558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45961.441111805558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45961.441111805558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45961.441111805558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45961.441111805558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45961.441111805558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45961.441111805558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45961.441111805558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45961.441111805558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45961.441111805558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45961.441111805558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45961.441111805558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45961.441111805558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45961.441111805558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45961.441111805558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45961.441111805558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45961.441111805558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45961.441111805558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45961.441111805558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45961.441111805558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45961.441111805558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45961.441111805558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45961.441111805558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45961.441111805558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45961.441111805558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45961.441111805558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45961.441111805558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45961.441111805558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45961.441111805558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45961.441111805558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45961.441111805558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45961.441111805558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45961.441111805558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45961.441111805558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45961.441111805558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45961.441111805558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45961.441111805558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45961.441111805558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45961.441111805558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45961.441111805558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45961.441111805558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45961.441111805558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45961.441111805558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45961.441111805558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45961.441111805558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45961.441111805558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45961.441111805558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45961.441111805558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45961.441111805558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45961.441111805558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45961.441111805558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45961.441111805558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45961.441111805558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45961.441111805558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45961.441111805558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45961.441111805558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45961.441111805558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45961.441111805558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45961.441111805558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45961.441111805558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45961.441111805558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45961.441111805558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45961.441111805558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45961.441111805558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45961.441111805558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45961.441111805558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45961.441111805558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45961.441111805558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45961.441111805558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45961.441111805558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45961.441111805558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45961.441111805558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45961.441111805558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45961.441111805558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45961.441111805558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45961.441111805558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45961.441111805558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45961.441111805558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45961.441111805558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45961.441111805558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45961.441111805558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45961.441111805558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45961.441111805558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45961.441111805558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45961.441111805558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45961.441111805558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45961.441111805558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45961.441111805558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45961.441111805558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45961.441111805558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45961.441111805558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45961.441111805558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45961.441111805558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45961.441111805558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45961.441111805558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45961.441111805558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45961.441111805558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45961.441111805558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45961.441111805558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45961.441111805558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45961.441111805558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45961.441111805558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45961.441111805558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45961.441111805558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45961.441111805558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45961.441111805558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45961.441111805558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45961.441111805558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45961.441111805558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45961.441111805558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45961.441111805558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45961.441111805558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45961.441111805558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45961.441111805558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45961.441111805558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45961.441111805558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45961.441111805558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45961.441111805558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45961.441111805558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45961.441111805558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45961.441111805558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45961.441111805558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45961.441111805558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45961.441111805558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45961.441111805558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45961.441111805558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45961.441111805558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45961.441111805558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45961.441111805558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45961.441111805558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45961.441111805558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45961.441111805558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45961.441111805558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45961.441111805558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45961.441111805558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45961.441111805558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45961.441111805558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45961.441111805558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45961.441111805558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45961.441111805558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45961.441111805558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45961.441111805558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45961.441111805558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45961.441111805558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45961.441111805558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45961.441111805558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45961.441111805558</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39125</v>
      </c>
      <c r="B2" s="103" t="str">
        <f>IFERROR(VLOOKUP(D2,DB!A:K,11,0),"")</f>
        <v>R6</v>
      </c>
      <c r="C2" s="105">
        <v>2</v>
      </c>
      <c r="D2" s="103" t="s">
        <v>29994</v>
      </c>
      <c r="E2" s="106" t="s">
        <v>39021</v>
      </c>
      <c r="F2" s="107">
        <v>45961.39230324074</v>
      </c>
      <c r="G2" s="77">
        <f ca="1">IFERROR(NOW()-F2,"")</f>
        <v>4.8808564817591105E-2</v>
      </c>
      <c r="H2" s="107">
        <v>45961.382719907408</v>
      </c>
      <c r="I2" s="103" t="str">
        <f>IFERROR(VLOOKUP(D2,DB!A:F,6,0),"")</f>
        <v>SCECO</v>
      </c>
      <c r="J2" s="102" t="str">
        <f>IFERROR(VLOOKUP(D2,DB!A:G,7,0),"")</f>
        <v>Dead</v>
      </c>
      <c r="K2" s="108" t="s">
        <v>39126</v>
      </c>
      <c r="L2" s="109" t="str">
        <f>IFERROR(VLOOKUP(D2,DB!A:I,9,0),"")</f>
        <v>Latis</v>
      </c>
    </row>
    <row r="3" spans="1:16383" ht="31.5" customHeight="1">
      <c r="A3" s="104" t="s">
        <v>39127</v>
      </c>
      <c r="B3" s="103" t="str">
        <f>IFERROR(VLOOKUP(D3,DB!A:K,11,0),"")</f>
        <v>R6</v>
      </c>
      <c r="C3" s="105">
        <v>1</v>
      </c>
      <c r="D3" s="103" t="s">
        <v>35676</v>
      </c>
      <c r="E3" s="106" t="s">
        <v>39021</v>
      </c>
      <c r="F3" s="107"/>
      <c r="G3" s="77">
        <f ca="1">IFERROR(NOW()-F3,"-")</f>
        <v>45961.441111805558</v>
      </c>
      <c r="H3" s="107">
        <v>45961.382719907408</v>
      </c>
      <c r="I3" s="103" t="str">
        <f>IFERROR(VLOOKUP(D3,DB!A:F,6,0),"")</f>
        <v>SCECO</v>
      </c>
      <c r="J3" s="102" t="str">
        <f>IFERROR(VLOOKUP(D3,DB!A:G,7,0),"")</f>
        <v>Dead</v>
      </c>
      <c r="K3" s="108" t="s">
        <v>39128</v>
      </c>
      <c r="L3" s="109" t="str">
        <f>IFERROR(VLOOKUP(D3,DB!A:I,9,0),"")</f>
        <v>Latis</v>
      </c>
    </row>
    <row r="4" spans="1:16383" ht="31.5" customHeight="1">
      <c r="A4" s="104"/>
      <c r="B4" s="103" t="str">
        <f>IFERROR(VLOOKUP(D4,DB!A:K,11,0),"")</f>
        <v/>
      </c>
      <c r="C4" s="105"/>
      <c r="D4" s="103"/>
      <c r="E4" s="106"/>
      <c r="F4" s="107"/>
      <c r="G4" s="77">
        <f ca="1">IFERROR(NOW()-F4,"-")</f>
        <v>45961.441111805558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45961.441111805558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45961.441111805558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45961.441111805558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45961.441111805558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45961.441111805558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45961.441111805558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45961.441111805558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45961.441111805558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45961.441111805558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45961.441111805558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45961.441111805558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45961.441111805558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45961.441111805558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45961.441111805558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45961.441111805558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45961.441111805558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45961.441111805558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45961.441111805558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45961.441111805558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45961.441111805558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45961.441111805558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45961.441111805558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45961.441111805558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45961.441111805558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45961.441111805558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45961.441111805558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45961.441111805558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45961.441111805558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45961.441111805558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45961.441111805558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45961.441111805558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45961.441111805558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45961.441111805558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45961.441111805558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45961.441111805558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45961.441111805558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45961.441111805558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45961.441111805558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45961.441111805558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45961.441111805558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45961.441111805558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45961.441111805558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45961.441111805558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45961.441111805558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45961.441111805558</v>
      </c>
      <c r="H49" s="107"/>
      <c r="I49" s="103" t="str">
        <f>IFERROR(VLOOKUP(D49,DB!A:F,6,0),"")</f>
        <v/>
      </c>
      <c r="J49" s="102" t="str">
        <f>IFERROR(VLOOKUP(D49,DB!A:G,7,0),"")</f>
        <v/>
      </c>
      <c r="K49" s="108"/>
      <c r="L49" s="109" t="str">
        <f>IFERROR(VLOOKUP(D49,DB!A:I,9,0),"")</f>
        <v/>
      </c>
    </row>
  </sheetData>
  <dataValidations count="2">
    <dataValidation allowBlank="1" showInputMessage="1" showErrorMessage="1" sqref="E1" xr:uid="{380493DB-286A-4683-AF55-C78F04945A49}"/>
    <dataValidation type="list" allowBlank="1" showInputMessage="1" showErrorMessage="1" sqref="E2:E4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2025-10-31T07:35:24Z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