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98" documentId="120_S{2AC9BD13-BADA-5192-A53E-5A8FF88502F6}" xr6:coauthVersionLast="47" xr6:coauthVersionMax="47" xr10:uidLastSave="{26E86FAC-75C1-41D4-83DE-32445FDFA43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<sst xmlns="http://schemas.openxmlformats.org/spreadsheetml/2006/main" count="181580" uniqueCount="39158">
  <si>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</si>
  <si>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</si>
  <si>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</si>
  <si>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</si>
  <si>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</si>
  <si>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</si>
  <si>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</si>
  <si>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</si>
  <si>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</si>
  <si>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</si>
  <si>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</si>
  <si>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</si>
  <si>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</si>
  <si>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</si>
  <si>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</si>
  <si>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</si>
  <si>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</si>
  <si>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</si>
  <si>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</si>
  <si>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</si>
  <si>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</si>
  <si>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</si>
  <si>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</si>
  <si>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</si>
  <si>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</si>
  <si>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</si>
  <si>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</si>
  <si>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</si>
  <si>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</si>
  <si>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</si>
  <si>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</si>
  <si>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</si>
  <si>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</si>
  <si>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</si>
  <si>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</si>
  <si>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</si>
  <si>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</si>
  <si>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</si>
  <si>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</si>
  <si>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</si>
  <si>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</si>
  <si>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</si>
  <si>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</si>
  <si>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</si>
  <si>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</si>
  <si>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</si>
  <si>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</si>
  <si>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</si>
  <si>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</si>
  <si>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</si>
  <si>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</si>
  <si>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</si>
  <si>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</si>
  <si>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</si>
  <si>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</si>
  <si>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</si>
  <si>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</si>
  <si>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</si>
  <si>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</si>
  <si>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</si>
  <si>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</si>
  <si>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</si>
  <si>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</si>
  <si>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</si>
  <si>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</si>
  <si>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</si>
  <si>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</si>
  <si>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</si>
  <si>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</si>
  <si>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</si>
  <si>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</si>
  <si>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</si>
  <si>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</si>
  <si>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</si>
  <si>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</si>
  <si>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</si>
  <si>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</si>
  <si>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</si>
  <si>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</si>
  <si>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</si>
  <si>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</si>
  <si>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</si>
  <si>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</si>
  <si>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</si>
  <si>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</si>
  <si>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</si>
  <si>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</si>
  <si>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</si>
  <si>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</si>
  <si>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</si>
  <si>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</si>
  <si>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</si>
  <si>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</si>
  <si>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</si>
  <si>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</si>
  <si>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</si>
  <si>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</si>
  <si>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</si>
  <si>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</si>
  <si>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</si>
  <si>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</si>
  <si>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</si>
  <si>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</si>
  <si>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</si>
  <si>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</si>
  <si>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</si>
  <si>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</si>
  <si>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</si>
  <si>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</si>
  <si>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</si>
  <si>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</si>
  <si>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</si>
  <si>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</si>
  <si>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</si>
  <si>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</si>
  <si>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</si>
  <si>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</si>
  <si>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</si>
  <si>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</si>
  <si>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</si>
  <si>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</si>
  <si>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</si>
  <si>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</si>
  <si>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</si>
  <si>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</si>
  <si>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</si>
  <si>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</si>
  <si>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</si>
  <si>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</si>
  <si>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</si>
  <si>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</si>
  <si>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</si>
  <si>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</si>
  <si>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</si>
  <si>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</si>
  <si>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</si>
  <si>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</si>
  <si>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</si>
  <si>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</si>
  <si>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</si>
  <si>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</si>
  <si>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</si>
  <si>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</si>
  <si>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</si>
  <si>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</si>
  <si>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</si>
  <si>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</si>
  <si>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</si>
  <si>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</si>
  <si>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</si>
  <si>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</si>
  <si>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</si>
  <si>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</si>
  <si>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</si>
  <si>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</si>
  <si>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</si>
  <si>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</si>
  <si>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</si>
  <si>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</si>
  <si>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</si>
  <si>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</si>
  <si>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</si>
  <si>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</si>
  <si>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</si>
  <si>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</si>
  <si>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</si>
  <si>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</si>
  <si>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</si>
  <si>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</si>
  <si>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</si>
  <si>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</si>
  <si>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</si>
  <si>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</si>
  <si>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</si>
  <si>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</si>
  <si>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</si>
  <si>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</si>
  <si>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</si>
  <si>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</si>
  <si>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</si>
  <si>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</si>
  <si>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</si>
  <si>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</si>
  <si>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</si>
  <si>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</si>
  <si>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</si>
  <si>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</si>
  <si>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</si>
  <si>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</si>
  <si>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</si>
  <si>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</si>
  <si>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</si>
  <si>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</si>
  <si>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</si>
  <si>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</si>
  <si>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</si>
  <si>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</si>
  <si>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</si>
  <si>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</si>
  <si>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</si>
  <si>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</si>
  <si>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</si>
  <si>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</si>
  <si>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</si>
  <si>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</si>
  <si>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</si>
  <si>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</si>
  <si>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</si>
  <si>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</si>
  <si>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</si>
  <si>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</si>
  <si>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</si>
  <si>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</si>
  <si>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</si>
  <si>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</si>
  <si>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</si>
  <si>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</si>
  <si>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</si>
  <si>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</si>
  <si>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</si>
  <si>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</si>
  <si>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</si>
  <si>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</si>
  <si>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</si>
  <si>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</si>
  <si>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</si>
  <si>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</si>
  <si>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</si>
  <si>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</si>
  <si>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</si>
  <si>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</si>
  <si>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</si>
  <si>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</si>
  <si>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</si>
  <si>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</si>
  <si>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</si>
  <si>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</si>
  <si>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</si>
  <si>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</si>
  <si>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</si>
  <si>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</si>
  <si>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</si>
  <si>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</si>
  <si>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</si>
  <si>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</si>
  <si>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</si>
  <si>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</si>
  <si>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</si>
  <si>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</si>
  <si>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</si>
  <si>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</si>
  <si>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</si>
  <si>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</si>
  <si>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</si>
  <si>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</si>
  <si>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</si>
  <si>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</si>
  <si>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</si>
  <si>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</si>
  <si>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</si>
  <si>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</si>
  <si>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</si>
  <si>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</si>
  <si>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</si>
  <si>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</si>
  <si>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</si>
  <si>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</si>
  <si>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</si>
  <si>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</si>
  <si>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</si>
  <si>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</si>
  <si>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</si>
  <si>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</si>
  <si>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</si>
  <si>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</si>
  <si>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</si>
  <si>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</si>
  <si>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</si>
  <si>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</si>
  <si>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</si>
  <si>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</si>
  <si>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</si>
  <si>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</si>
  <si>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</si>
  <si>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</si>
  <si>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</si>
  <si>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</si>
  <si>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</si>
  <si>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</si>
  <si>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</si>
  <si>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</si>
  <si>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</si>
  <si>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</si>
  <si>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</si>
  <si>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</si>
  <si>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</si>
  <si>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</si>
  <si>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</si>
  <si>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</si>
  <si>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</si>
  <si>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</si>
  <si>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</si>
  <si>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</si>
  <si>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</si>
  <si>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</si>
  <si>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</si>
  <si>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</si>
  <si>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</si>
  <si>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</si>
  <si>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</si>
  <si>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</si>
  <si>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</si>
  <si>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</si>
  <si>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</si>
  <si>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</si>
  <si>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</si>
  <si>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</si>
  <si>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</si>
  <si>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</si>
  <si>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</si>
  <si>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</si>
  <si>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</si>
  <si>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</si>
  <si>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</si>
  <si>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</si>
  <si>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</si>
  <si>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</si>
  <si>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</si>
  <si>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</si>
  <si>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</si>
  <si>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</si>
  <si>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</si>
  <si>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</si>
  <si>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</si>
  <si>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</si>
  <si>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</si>
  <si>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</si>
  <si>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</si>
  <si>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</si>
  <si>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</si>
  <si>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</si>
  <si>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</si>
  <si>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</si>
  <si>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</si>
  <si>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</si>
  <si>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</si>
  <si>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</si>
  <si>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</si>
  <si>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</si>
  <si>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</si>
  <si>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</si>
  <si>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</si>
  <si>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</si>
  <si>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</si>
  <si>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</si>
  <si>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</si>
  <si>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</si>
  <si>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</si>
  <si>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</si>
  <si>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</si>
  <si>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</si>
  <si>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</si>
  <si>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</si>
  <si>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</si>
  <si>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</si>
  <si>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</si>
  <si>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</si>
  <si>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</si>
  <si>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</si>
  <si>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</si>
  <si>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</si>
  <si>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</si>
  <si>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</si>
  <si>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</si>
  <si>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</si>
  <si>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</si>
  <si>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</si>
  <si>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</si>
  <si>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</si>
  <si>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</si>
  <si>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</si>
  <si>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</si>
  <si>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</si>
  <si>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</si>
  <si>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</si>
  <si>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</si>
  <si>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</si>
  <si>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</si>
  <si>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</si>
  <si>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</si>
  <si>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</si>
  <si>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</si>
  <si>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</si>
  <si>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</si>
  <si>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</si>
  <si>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</si>
  <si>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</si>
  <si>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</si>
  <si>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</si>
  <si>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</si>
  <si>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</si>
  <si>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</si>
  <si>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</si>
  <si>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</si>
  <si>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</si>
  <si>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</si>
  <si>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</si>
  <si>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</si>
  <si>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</si>
  <si>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</si>
  <si>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</si>
  <si>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</si>
  <si>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</si>
  <si>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</si>
  <si>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</si>
  <si>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</si>
  <si>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</si>
  <si>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</si>
  <si>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</si>
  <si>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</si>
  <si>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</si>
  <si>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</si>
  <si>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</si>
  <si>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</si>
  <si>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</si>
  <si>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</si>
  <si>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</si>
  <si>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</si>
  <si>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</si>
  <si>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</si>
  <si>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</si>
  <si>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</si>
  <si>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</si>
  <si>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</si>
  <si>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</si>
  <si>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</si>
  <si>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</si>
  <si>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</si>
  <si>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</si>
  <si>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</si>
  <si>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</si>
  <si>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</si>
  <si>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</si>
  <si>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</si>
  <si>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</si>
  <si>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</si>
  <si>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</si>
  <si>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</si>
  <si>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</si>
  <si>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</si>
  <si>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</si>
  <si>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</si>
  <si>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</si>
  <si>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</si>
  <si>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</si>
  <si>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</si>
  <si>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</si>
  <si>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</si>
  <si>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</si>
  <si>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</si>
  <si>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</si>
  <si>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</si>
  <si>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</si>
  <si>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</si>
  <si>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</si>
  <si>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</si>
  <si>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</si>
  <si>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</si>
  <si>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</si>
  <si>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</si>
  <si>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</si>
  <si>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</si>
  <si>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</si>
  <si>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</si>
  <si>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</si>
  <si>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</si>
  <si>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</si>
  <si>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</si>
  <si>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</si>
  <si>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</si>
  <si>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</si>
  <si>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</si>
  <si>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</si>
  <si>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</si>
  <si>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</si>
  <si>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</si>
  <si>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</si>
  <si>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</si>
  <si>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</si>
  <si>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</si>
  <si>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</si>
  <si>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</si>
  <si>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</si>
  <si>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</si>
  <si>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</si>
  <si>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</si>
  <si>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</si>
  <si>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</si>
  <si>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</si>
  <si>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</si>
  <si>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</si>
  <si>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</si>
  <si>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</si>
  <si>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</si>
  <si>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</si>
  <si>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</si>
  <si>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</si>
  <si>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</si>
  <si>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</si>
  <si>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</si>
  <si>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</si>
  <si>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</si>
  <si>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</si>
  <si>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</si>
  <si>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</si>
  <si>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</si>
  <si>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</si>
  <si>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</si>
  <si>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</si>
  <si>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</si>
  <si>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</si>
  <si>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</si>
  <si>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</si>
  <si>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</si>
  <si>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</si>
  <si>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</si>
  <si>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</si>
  <si>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</si>
  <si>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</si>
  <si>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</si>
  <si>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</si>
  <si>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</si>
  <si>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</si>
  <si>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</si>
  <si>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</si>
  <si>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</si>
  <si>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</si>
  <si>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</si>
  <si>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</si>
  <si>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</si>
  <si>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</si>
  <si>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</si>
  <si>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</si>
  <si>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</si>
  <si>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</si>
  <si>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</si>
  <si>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</si>
  <si>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</si>
  <si>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</si>
  <si>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</si>
  <si>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</si>
  <si>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</si>
  <si>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</si>
  <si>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</si>
  <si>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</si>
  <si>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</si>
  <si>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</si>
  <si>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</si>
  <si>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</si>
  <si>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</si>
  <si>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</si>
  <si>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</si>
  <si>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</si>
  <si>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</si>
  <si>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</si>
  <si>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</si>
  <si>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</si>
  <si>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</si>
  <si>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</si>
  <si>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</si>
  <si>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</si>
  <si>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</si>
  <si>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</si>
  <si>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</si>
  <si>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</si>
  <si>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</si>
  <si>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</si>
  <si>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</si>
  <si>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</si>
  <si>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</si>
  <si>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</si>
  <si>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</si>
  <si>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</si>
  <si>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</si>
  <si>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</si>
  <si>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</si>
  <si>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</si>
  <si>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</si>
  <si>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</si>
  <si>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</si>
  <si>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</si>
  <si>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</si>
  <si>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</si>
  <si>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</si>
  <si>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</si>
  <si>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</si>
  <si>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</si>
  <si>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</si>
  <si>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</si>
  <si>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</si>
  <si>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</si>
  <si>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</si>
  <si>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</si>
  <si>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</si>
  <si>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</si>
  <si>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</si>
  <si>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</si>
  <si>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</si>
  <si>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</si>
  <si>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</si>
  <si>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</si>
  <si>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</si>
  <si>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</si>
  <si>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</si>
  <si>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</si>
  <si>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</si>
  <si>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</si>
  <si>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</si>
  <si>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</si>
  <si>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</si>
  <si>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</si>
  <si>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</si>
  <si>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</si>
  <si>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</si>
  <si>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</si>
  <si>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</si>
  <si>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</si>
  <si>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</si>
  <si>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</si>
  <si>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</si>
  <si>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</si>
  <si>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</si>
  <si>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</si>
  <si>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</si>
  <si>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</si>
  <si>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</si>
  <si>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</si>
  <si>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</si>
  <si>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</si>
  <si>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</si>
  <si>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</si>
  <si>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</si>
  <si>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</si>
  <si>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</si>
  <si>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</si>
  <si>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</si>
  <si>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</si>
  <si>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</si>
  <si>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</si>
  <si>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</si>
  <si>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</si>
  <si>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</si>
  <si>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</si>
  <si>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</si>
  <si>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</si>
  <si>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</si>
  <si>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</si>
  <si>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</si>
  <si>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</si>
  <si>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</si>
  <si>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</si>
  <si>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</si>
  <si>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</si>
  <si>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</si>
  <si>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</si>
  <si>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</si>
  <si>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</si>
  <si>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</si>
  <si>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</si>
  <si>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</si>
  <si>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</si>
  <si>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</si>
  <si>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</si>
  <si>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</si>
  <si>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</si>
  <si>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</si>
  <si>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</si>
  <si>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</si>
  <si>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</si>
  <si>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</si>
  <si>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</si>
  <si>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</si>
  <si>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</si>
  <si>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</si>
  <si>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</si>
  <si>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</si>
  <si>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</si>
  <si>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</si>
  <si>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</si>
  <si>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</si>
  <si>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</si>
  <si>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</si>
  <si>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</si>
  <si>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</si>
  <si>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</si>
  <si>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</si>
  <si>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</si>
  <si>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</si>
  <si>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</si>
  <si>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</si>
  <si>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</si>
  <si>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</si>
  <si>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</si>
  <si>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</si>
  <si>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</si>
  <si>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</si>
  <si>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</si>
  <si>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</si>
  <si>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</si>
  <si>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</si>
  <si>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</si>
  <si>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</si>
  <si>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</si>
  <si>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</si>
  <si>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</si>
  <si>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</si>
  <si>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</si>
  <si>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</si>
  <si>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</si>
  <si>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</si>
  <si>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</si>
  <si>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</si>
  <si>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</si>
  <si>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</si>
  <si>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</si>
  <si>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</si>
  <si>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</si>
  <si>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</si>
  <si>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</si>
  <si>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</si>
  <si>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</si>
  <si>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</si>
  <si>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</si>
  <si>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</si>
  <si>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</si>
  <si>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</si>
  <si>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</si>
  <si>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</si>
  <si>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</si>
  <si>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</si>
  <si>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</si>
  <si>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</si>
  <si>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</si>
  <si>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</si>
  <si>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</si>
  <si>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</si>
  <si>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</si>
  <si>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</si>
  <si>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</si>
  <si>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</si>
  <si>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</si>
  <si>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</si>
  <si>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</si>
  <si>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</si>
  <si>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</si>
  <si>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</si>
  <si>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</si>
  <si>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</si>
  <si>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</si>
  <si>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</si>
  <si>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</si>
  <si>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</si>
  <si>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</si>
  <si>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</si>
  <si>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</si>
  <si>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</si>
  <si>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</si>
  <si>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</si>
  <si>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</si>
  <si>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</si>
  <si>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</si>
  <si>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</si>
  <si>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</si>
  <si>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</si>
  <si>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</si>
  <si>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</si>
  <si>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</si>
  <si>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</si>
  <si>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</si>
  <si>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</si>
  <si>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</si>
  <si>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</si>
  <si>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</si>
  <si>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</si>
  <si>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</si>
  <si>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</si>
  <si>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</si>
  <si>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</si>
  <si>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</si>
  <si>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</si>
  <si>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</si>
  <si>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</si>
  <si>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</si>
  <si>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</si>
  <si>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</si>
  <si>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</si>
  <si>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</si>
  <si>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</si>
  <si>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</si>
  <si>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</si>
  <si>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</si>
  <si>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</si>
  <si>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</si>
  <si>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</si>
  <si>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</si>
  <si>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</si>
  <si>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</si>
  <si>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</si>
  <si>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</si>
  <si>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</si>
  <si>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</si>
  <si>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</si>
  <si>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</si>
  <si>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</si>
  <si>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</si>
  <si>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</si>
  <si>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</si>
  <si>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</si>
  <si>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</si>
  <si>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</si>
  <si>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</si>
  <si>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</si>
  <si>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</si>
  <si>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</si>
  <si>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</si>
  <si>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</si>
  <si>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</si>
  <si>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</si>
  <si>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</si>
  <si>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</si>
  <si>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</si>
  <si>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</si>
  <si>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</si>
  <si>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</si>
  <si>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</si>
  <si>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</si>
  <si>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</si>
  <si>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</si>
  <si>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</si>
  <si>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</si>
  <si>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</si>
  <si>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</si>
  <si>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</si>
  <si>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</si>
  <si>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</si>
  <si>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</si>
  <si>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</si>
  <si>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</si>
  <si>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</si>
  <si>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</si>
  <si>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</si>
  <si>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</si>
  <si>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</si>
  <si>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</si>
  <si>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</si>
  <si>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</si>
  <si>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</si>
  <si>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</si>
  <si>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</si>
  <si>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</si>
  <si>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</si>
  <si>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</si>
  <si>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</si>
  <si>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</si>
  <si>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</si>
  <si>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</si>
  <si>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</si>
  <si>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</si>
  <si>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</si>
  <si>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</si>
  <si>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</si>
  <si>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</si>
  <si>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</si>
  <si>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</si>
  <si>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</si>
  <si>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</si>
  <si>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</si>
  <si>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</si>
  <si>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</si>
  <si>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</si>
  <si>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</si>
  <si>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</si>
  <si>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</si>
  <si>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</si>
  <si>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</si>
  <si>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</si>
  <si>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</si>
  <si>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</si>
  <si>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</si>
  <si>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</si>
  <si>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</si>
  <si>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</si>
  <si>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</si>
  <si>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</si>
  <si>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</si>
  <si>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</si>
  <si>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</si>
  <si>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</si>
  <si>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</si>
  <si>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</si>
  <si>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</si>
  <si>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</si>
  <si>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</si>
  <si>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</si>
  <si>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</si>
  <si>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</si>
  <si>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</si>
  <si>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</si>
  <si>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</si>
  <si>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</si>
  <si>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</si>
  <si>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</si>
  <si>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</si>
  <si>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</si>
  <si>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</si>
  <si>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</si>
  <si>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</si>
  <si>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</si>
  <si>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</si>
  <si>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</si>
  <si>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</si>
  <si>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</si>
  <si>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</si>
  <si>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</si>
  <si>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</si>
  <si>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</si>
  <si>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</si>
  <si>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</si>
  <si>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</si>
  <si>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</si>
  <si>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</si>
  <si>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</si>
  <si>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</si>
  <si>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</si>
  <si>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</si>
  <si>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</si>
  <si>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</si>
  <si>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</si>
  <si>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</si>
  <si>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</si>
  <si>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</si>
  <si>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</si>
  <si>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</si>
  <si>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</si>
  <si>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</si>
  <si>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</si>
  <si>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</si>
  <si>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</si>
  <si>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</si>
  <si>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</si>
  <si>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</si>
  <si>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</si>
  <si>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</si>
  <si>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</si>
  <si>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</si>
  <si>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</si>
  <si>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</si>
  <si>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</si>
  <si>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</si>
  <si>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</si>
  <si>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</si>
  <si>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</si>
  <si>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</si>
  <si>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</si>
  <si>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</si>
  <si>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</si>
  <si>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</si>
  <si>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</si>
  <si>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</si>
  <si>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</si>
  <si>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</si>
  <si>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</si>
  <si>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</si>
  <si>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</si>
  <si>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</si>
  <si>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</si>
  <si>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</si>
  <si>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</si>
  <si>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</si>
  <si>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</si>
  <si>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</si>
  <si>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</si>
  <si>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</si>
  <si>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</si>
  <si>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</si>
  <si>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</si>
  <si>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</si>
  <si>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</si>
  <si>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</si>
  <si>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</si>
  <si>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</si>
  <si>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</si>
  <si>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</si>
  <si>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</si>
  <si>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</si>
  <si>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</si>
  <si>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</si>
  <si>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</si>
  <si>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</si>
  <si>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</si>
  <si>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</si>
  <si>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</si>
  <si>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</si>
  <si>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</si>
  <si>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</si>
  <si>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</si>
  <si>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</si>
  <si>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</si>
  <si>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</si>
  <si>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</si>
  <si>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</si>
  <si>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</si>
  <si>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</si>
  <si>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</si>
  <si>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</si>
  <si>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</si>
  <si>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</si>
  <si>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</si>
  <si>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</si>
  <si>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</si>
  <si>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</si>
  <si>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</si>
  <si>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</si>
  <si>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</si>
  <si>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</si>
  <si>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</si>
  <si>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</si>
  <si>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</si>
  <si>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</si>
  <si>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</si>
  <si>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</si>
  <si>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</si>
  <si>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</si>
  <si>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</si>
  <si>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</si>
  <si>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</si>
  <si>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</si>
  <si>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</si>
  <si>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</si>
  <si>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</si>
  <si>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</si>
  <si>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</si>
  <si>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</si>
  <si>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</si>
  <si>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</si>
  <si>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</si>
  <si>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</si>
  <si>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</si>
  <si>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</si>
  <si>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</si>
  <si>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</si>
  <si>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</si>
  <si>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</si>
  <si>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</si>
  <si>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</si>
  <si>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</si>
  <si>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</si>
  <si>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</si>
  <si>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</si>
  <si>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</si>
  <si>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</si>
  <si>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</si>
  <si>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</si>
  <si>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</si>
  <si>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</si>
  <si>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</si>
  <si>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</si>
  <si>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</si>
  <si>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</si>
  <si>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</si>
  <si>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</si>
  <si>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</si>
  <si>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</si>
  <si>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</si>
  <si>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</si>
  <si>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</si>
  <si>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</si>
  <si>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</si>
  <si>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</si>
  <si>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</si>
  <si>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</si>
  <si>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</si>
  <si>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</si>
  <si>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</si>
  <si>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</si>
  <si>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</si>
  <si>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</si>
  <si>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</si>
  <si>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</si>
  <si>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</si>
  <si>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</si>
  <si>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</si>
  <si>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</si>
  <si>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</si>
  <si>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</si>
  <si>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</si>
  <si>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</si>
  <si>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</si>
  <si>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</si>
  <si>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</si>
  <si>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</si>
  <si>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</si>
  <si>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</si>
  <si>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</si>
  <si>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</si>
  <si>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</si>
  <si>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</si>
  <si>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</si>
  <si>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</si>
  <si>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</si>
  <si>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</si>
  <si>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</si>
  <si>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</si>
  <si>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</si>
  <si>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</si>
  <si>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</si>
  <si>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</si>
  <si>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</si>
  <si>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</si>
  <si>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</si>
  <si>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</si>
  <si>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</si>
  <si>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</si>
  <si>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</si>
  <si>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</si>
  <si>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</si>
  <si>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</si>
  <si>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</si>
  <si>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</si>
  <si>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</si>
  <si>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</si>
  <si>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</si>
  <si>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</si>
  <si>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</si>
  <si>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</si>
  <si>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</si>
  <si>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</si>
  <si>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</si>
  <si>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</si>
  <si>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</si>
  <si>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</si>
  <si>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</si>
  <si>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</si>
  <si>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</si>
  <si>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</si>
  <si>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</si>
  <si>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</si>
  <si>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</si>
  <si>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</si>
  <si>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</si>
  <si>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</si>
  <si>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</si>
  <si>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</si>
  <si>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</si>
  <si>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</si>
  <si>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</si>
  <si>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</si>
  <si>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</si>
  <si>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</si>
  <si>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</si>
  <si>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</si>
  <si>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</si>
  <si>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</si>
  <si>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</si>
  <si>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</si>
  <si>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</si>
  <si>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</si>
  <si>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</si>
  <si>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</si>
  <si>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</si>
  <si>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</si>
  <si>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</si>
  <si>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</si>
  <si>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</si>
  <si>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</si>
  <si>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</si>
  <si>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</si>
  <si>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</si>
  <si>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</si>
  <si>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</si>
  <si>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</si>
  <si>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</si>
  <si>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</si>
  <si>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</si>
  <si>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</si>
  <si>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</si>
  <si>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</si>
  <si>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</si>
  <si>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</si>
  <si>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</si>
  <si>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</si>
  <si>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</si>
  <si>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</si>
  <si>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</si>
  <si>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</si>
  <si>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</si>
  <si>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</si>
  <si>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</si>
  <si>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</si>
  <si>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</si>
  <si>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</si>
  <si>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</si>
  <si>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</si>
  <si>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</si>
  <si>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</si>
  <si>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</si>
  <si>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</si>
  <si>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</si>
  <si>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</si>
  <si>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</si>
  <si>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</si>
  <si>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</si>
  <si>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</si>
  <si>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</si>
  <si>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</si>
  <si>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</si>
  <si>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</si>
  <si>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</si>
  <si>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</si>
  <si>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</si>
  <si>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</si>
  <si>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</si>
  <si>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</si>
  <si>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</si>
  <si>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</si>
  <si>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</si>
  <si>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</si>
  <si>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</si>
  <si>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</si>
  <si>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</si>
  <si>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</si>
  <si>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</si>
  <si>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</si>
  <si>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</si>
  <si>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</si>
  <si>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</si>
  <si>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</si>
  <si>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</si>
  <si>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</si>
  <si>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</si>
  <si>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</si>
  <si>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</si>
  <si>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</si>
  <si>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</si>
  <si>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</si>
  <si>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</si>
  <si>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</si>
  <si>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</si>
  <si>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</si>
  <si>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</si>
  <si>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</si>
  <si>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</si>
  <si>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</si>
  <si>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</si>
  <si>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</si>
  <si>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</si>
  <si>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</si>
  <si>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</si>
  <si>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</si>
  <si>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</si>
  <si>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</si>
  <si>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</si>
  <si>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</si>
  <si>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</si>
  <si>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</si>
  <si>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</si>
  <si>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</si>
  <si>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</si>
  <si>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</si>
  <si>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</si>
  <si>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</si>
  <si>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</si>
  <si>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</si>
  <si>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</si>
  <si>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</si>
  <si>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</si>
  <si>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</si>
  <si>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</si>
  <si>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</si>
  <si>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</si>
  <si>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</si>
  <si>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</si>
  <si>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</si>
  <si>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</si>
  <si>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</si>
  <si>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</si>
  <si>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</si>
  <si>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</si>
  <si>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</si>
  <si>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</si>
  <si>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</si>
  <si>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</si>
  <si>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</si>
  <si>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</si>
  <si>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</si>
  <si>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</si>
  <si>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</si>
  <si>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</si>
  <si>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</si>
  <si>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</si>
  <si>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</si>
  <si>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</si>
  <si>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</si>
  <si>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</si>
  <si>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</si>
  <si>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</si>
  <si>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</si>
  <si>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</si>
  <si>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</si>
  <si>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</si>
  <si>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</si>
  <si>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</si>
  <si>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</si>
  <si>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</si>
  <si>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</si>
  <si>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</si>
  <si>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</si>
  <si>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</si>
  <si>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</si>
  <si>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</si>
  <si>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</si>
  <si>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</si>
  <si>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</si>
  <si>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</si>
  <si>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</si>
  <si>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</si>
  <si>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</si>
  <si>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</si>
  <si>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</si>
  <si>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</si>
  <si>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</si>
  <si>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</si>
  <si>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</si>
  <si>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</si>
  <si>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</si>
  <si>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</si>
  <si>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</si>
  <si>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</si>
  <si>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</si>
  <si>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</si>
  <si>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</si>
  <si>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</si>
  <si>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</si>
  <si>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</si>
  <si>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</si>
  <si>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</si>
  <si>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</si>
  <si>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</si>
  <si>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</si>
  <si>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</si>
  <si>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</si>
  <si>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</si>
  <si>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</si>
  <si>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</si>
  <si>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</si>
  <si>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</si>
  <si>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</si>
  <si>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</si>
  <si>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</si>
  <si>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</si>
  <si>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</si>
  <si>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</si>
  <si>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</si>
  <si>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</si>
  <si>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</si>
  <si>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</si>
  <si>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</si>
  <si>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</si>
  <si>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</si>
  <si>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</si>
  <si>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</si>
  <si>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</si>
  <si>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</si>
  <si>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</si>
  <si>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</si>
  <si>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</si>
  <si>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</si>
  <si>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</si>
  <si>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</si>
  <si>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</si>
  <si>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</si>
  <si>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</si>
  <si>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</si>
  <si>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</si>
  <si>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</si>
  <si>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</si>
  <si>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</si>
  <si>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</si>
  <si>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</si>
  <si>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</si>
  <si>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</si>
  <si>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</si>
  <si>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</si>
  <si>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</si>
  <si>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</si>
  <si>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</si>
  <si>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</si>
  <si>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</si>
  <si>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</si>
  <si>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</si>
  <si>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</si>
  <si>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</si>
  <si>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</si>
  <si>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</si>
  <si>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</si>
  <si>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</si>
  <si>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</si>
  <si>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</si>
  <si>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</si>
  <si>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</si>
  <si>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</si>
  <si>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</si>
  <si>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</si>
  <si>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</si>
  <si>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</si>
  <si>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</si>
  <si>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</si>
  <si>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</si>
  <si>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</si>
  <si>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</si>
  <si>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</si>
  <si>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</si>
  <si>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</si>
  <si>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</si>
  <si>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</si>
  <si>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</si>
  <si>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</si>
  <si>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</si>
  <si>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</si>
  <si>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</si>
  <si>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</si>
  <si>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</si>
  <si>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</si>
  <si>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</si>
  <si>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</si>
  <si>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</si>
  <si>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</si>
  <si>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</si>
  <si>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</si>
  <si>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</si>
  <si>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</si>
  <si>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</si>
  <si>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</si>
  <si>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</si>
  <si>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</si>
  <si>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</si>
  <si>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</si>
  <si>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</si>
  <si>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</si>
  <si>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</si>
  <si>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</si>
  <si>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</si>
  <si>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</si>
  <si>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</si>
  <si>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</si>
  <si>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</si>
  <si>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</si>
  <si>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</si>
  <si>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</si>
  <si>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</si>
  <si>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</si>
  <si>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</si>
  <si>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</si>
  <si>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</si>
  <si>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</si>
  <si>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</si>
  <si>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</si>
  <si>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</si>
  <si>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</si>
  <si>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</si>
  <si>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</si>
  <si>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</si>
  <si>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</si>
  <si>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</si>
  <si>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</si>
  <si>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</si>
  <si>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</si>
  <si>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</si>
  <si>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</si>
  <si>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</si>
  <si>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</si>
  <si>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</si>
  <si>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</si>
  <si>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</si>
  <si>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</si>
  <si>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</si>
  <si>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</si>
  <si>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</si>
  <si>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</si>
  <si>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</si>
  <si>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</si>
  <si>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</si>
  <si>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</si>
  <si>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</si>
  <si>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</si>
  <si>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</si>
  <si>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</si>
  <si>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</si>
  <si>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</si>
  <si>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</si>
  <si>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</si>
  <si>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</si>
  <si>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</si>
  <si>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</si>
  <si>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</si>
  <si>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</si>
  <si>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</si>
  <si>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</si>
  <si>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</si>
  <si>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</si>
  <si>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</si>
  <si>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</si>
  <si>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</si>
  <si>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</si>
  <si>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</si>
  <si>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</si>
  <si>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</si>
  <si>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</si>
  <si>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</si>
  <si>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</si>
  <si>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</si>
  <si>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</si>
  <si>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</si>
  <si>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</si>
  <si>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</si>
  <si>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</si>
  <si>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</si>
  <si>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</si>
  <si>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</si>
  <si>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</si>
  <si>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</si>
  <si>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</si>
  <si>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</si>
  <si>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</si>
  <si>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</si>
  <si>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</si>
  <si>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</si>
  <si>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</si>
  <si>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</si>
  <si>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</si>
  <si>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</si>
  <si>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</si>
  <si>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</si>
  <si>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</si>
  <si>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</si>
  <si>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</si>
  <si>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</si>
  <si>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</si>
  <si>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</si>
  <si>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</si>
  <si>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</si>
  <si>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</si>
  <si>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</si>
  <si>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</si>
  <si>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</si>
  <si>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</si>
  <si>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</si>
  <si>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</si>
  <si>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</si>
  <si>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</si>
  <si>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</si>
  <si>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</si>
  <si>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</si>
  <si>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</si>
  <si>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</si>
  <si>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</si>
  <si>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</si>
  <si>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</si>
  <si>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</si>
  <si>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</si>
  <si>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</si>
  <si>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</si>
  <si>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</si>
  <si>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</si>
  <si>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</si>
  <si>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</si>
  <si>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</si>
  <si>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</si>
  <si>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</si>
  <si>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</si>
  <si>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</si>
  <si>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</si>
  <si>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</si>
  <si>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</si>
  <si>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</si>
  <si>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</si>
  <si>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</si>
  <si>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</si>
  <si>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</si>
  <si>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</si>
  <si>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</si>
  <si>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</si>
  <si>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</si>
  <si>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</si>
  <si>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</si>
  <si>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</si>
  <si>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</si>
  <si>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</si>
  <si>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</si>
  <si>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</si>
  <si>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</si>
  <si>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</si>
  <si>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</si>
  <si>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</si>
  <si>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</si>
  <si>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</si>
  <si>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</si>
  <si>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</si>
  <si>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</si>
  <si>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</si>
  <si>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</si>
  <si>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</si>
  <si>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</si>
  <si>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</si>
  <si>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</si>
  <si>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</si>
  <si>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</si>
  <si>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</si>
  <si>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</si>
  <si>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</si>
  <si>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</si>
  <si>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</si>
  <si>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</si>
  <si>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</si>
  <si>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</si>
  <si>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</si>
  <si>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</si>
  <si>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</si>
  <si>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</si>
  <si>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</si>
  <si>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</si>
  <si>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</si>
  <si>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</si>
  <si>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</si>
  <si>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</si>
  <si>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</si>
  <si>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</si>
  <si>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</si>
  <si>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</si>
  <si>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</si>
  <si>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</si>
  <si>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</si>
  <si>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</si>
  <si>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</si>
  <si>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</si>
  <si>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</si>
  <si>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</si>
  <si>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</si>
  <si>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</si>
  <si>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</si>
  <si>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</si>
  <si>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</si>
  <si>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</si>
  <si>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</si>
  <si>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</si>
  <si>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</si>
  <si>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</si>
  <si>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</si>
  <si>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</si>
  <si>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</si>
  <si>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</si>
  <si>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</si>
  <si>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</si>
  <si>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</si>
  <si>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</si>
  <si>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</si>
  <si>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</si>
  <si>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</si>
  <si>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</si>
  <si>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</si>
  <si>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</si>
  <si>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</si>
  <si>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</si>
  <si>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</si>
  <si>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</si>
  <si>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</si>
  <si>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</si>
  <si>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</si>
  <si>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</si>
  <si>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</si>
  <si>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</si>
  <si>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</si>
  <si>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</si>
  <si>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</si>
  <si>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</si>
  <si>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</si>
  <si>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</si>
  <si>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</si>
  <si>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</si>
  <si>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</si>
  <si>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</si>
  <si>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</si>
  <si>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</si>
  <si>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</si>
  <si>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</si>
  <si>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</si>
  <si>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</si>
  <si>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</si>
  <si>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</si>
  <si>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</si>
  <si>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</si>
  <si>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</si>
  <si>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</si>
  <si>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</si>
  <si>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</si>
  <si>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</si>
  <si>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</si>
  <si>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</si>
  <si>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</si>
  <si>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</si>
  <si>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</si>
  <si>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</si>
  <si>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</si>
  <si>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</si>
  <si>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</si>
  <si>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</si>
  <si>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</si>
  <si>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</si>
  <si>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</si>
  <si>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</si>
  <si>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</si>
  <si>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</si>
  <si>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</si>
  <si>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</si>
  <si>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</si>
  <si>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</si>
  <si>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</si>
  <si>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</si>
  <si>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</si>
  <si>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</si>
  <si>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</si>
  <si>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</si>
  <si>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</si>
  <si>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</si>
  <si>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</si>
  <si>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</si>
  <si>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</si>
  <si>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</si>
  <si>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</si>
  <si>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</si>
  <si>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</si>
  <si>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</si>
  <si>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</si>
  <si>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</si>
  <si>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</si>
  <si>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</si>
  <si>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</si>
  <si>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</si>
  <si>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</si>
  <si>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</si>
  <si>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</si>
  <si>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</si>
  <si>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</si>
  <si>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</si>
  <si>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</si>
  <si>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</si>
  <si>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</si>
  <si>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</si>
  <si>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</si>
  <si>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</si>
  <si>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</si>
  <si>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</si>
  <si>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</si>
  <si>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</si>
  <si>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</si>
  <si>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</si>
  <si>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</si>
  <si>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</si>
  <si>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</si>
  <si>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</si>
  <si>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</si>
  <si>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</si>
  <si>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</si>
  <si>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</si>
  <si>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</si>
  <si>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</si>
  <si>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</si>
  <si>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</si>
  <si>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</si>
  <si>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</si>
  <si>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</si>
  <si>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</si>
  <si>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</si>
  <si>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</si>
  <si>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</si>
  <si>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</si>
  <si>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</si>
  <si>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</si>
  <si>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</si>
  <si>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</si>
  <si>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</si>
  <si>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</si>
  <si>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</si>
  <si>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</si>
  <si>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</si>
  <si>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</si>
  <si>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</si>
  <si>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</si>
  <si>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</si>
  <si>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</si>
  <si>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</si>
  <si>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</si>
  <si>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</si>
  <si>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</si>
  <si>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</si>
  <si>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</si>
  <si>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</si>
  <si>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</si>
  <si>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</si>
  <si>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</si>
  <si>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</si>
  <si>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</si>
  <si>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</si>
  <si>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</si>
  <si>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</si>
  <si>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</si>
  <si>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</si>
  <si>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</si>
  <si>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</si>
  <si>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</si>
  <si>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</si>
  <si>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</si>
  <si>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</si>
  <si>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</si>
  <si>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</si>
  <si>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</si>
  <si>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</si>
  <si>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</si>
  <si>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</si>
  <si>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</si>
  <si>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</si>
  <si>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</si>
  <si>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</si>
  <si>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</si>
  <si>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</si>
  <si>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</si>
  <si>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</si>
  <si>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</si>
  <si>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</si>
  <si>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</si>
  <si>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</si>
  <si>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</si>
  <si>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</si>
  <si>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</si>
  <si>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</si>
  <si>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</si>
  <si>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</si>
  <si>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</si>
  <si>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</si>
  <si>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</si>
  <si>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</si>
  <si>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</si>
  <si>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</si>
  <si>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</si>
  <si>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</si>
  <si>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</si>
  <si>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</si>
  <si>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</si>
  <si>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</si>
  <si>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</si>
  <si>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</si>
  <si>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</si>
  <si>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</si>
  <si>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</si>
  <si>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</si>
  <si>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</si>
  <si>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</si>
  <si>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</si>
  <si>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</si>
  <si>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</si>
  <si>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</si>
  <si>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</si>
  <si>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</si>
  <si>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</si>
  <si>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</si>
  <si>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</si>
  <si>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</si>
  <si>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</si>
  <si>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</si>
  <si>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</si>
  <si>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</si>
  <si>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</si>
  <si>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</si>
  <si>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</si>
  <si>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</si>
  <si>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</si>
  <si>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</si>
  <si>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</si>
  <si>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</si>
  <si>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</si>
  <si>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</si>
  <si>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</si>
  <si>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</si>
  <si>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</si>
  <si>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</si>
  <si>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</si>
  <si>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</si>
  <si>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</si>
  <si>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</si>
  <si>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</si>
  <si>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</si>
  <si>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</si>
  <si>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</si>
  <si>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</si>
  <si>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</si>
  <si>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</si>
  <si>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</si>
  <si>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</si>
  <si>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</si>
  <si>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</si>
  <si>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</si>
  <si>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</si>
  <si>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</si>
  <si>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</si>
  <si>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</si>
  <si>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</si>
  <si>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</si>
  <si>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</si>
  <si>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</si>
  <si>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</si>
  <si>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</si>
  <si>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</si>
  <si>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</si>
  <si>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</si>
  <si>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</si>
  <si>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</si>
  <si>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</si>
  <si>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</si>
  <si>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</si>
  <si>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</si>
  <si>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</si>
  <si>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</si>
  <si>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</si>
  <si>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</si>
  <si>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</si>
  <si>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</si>
  <si>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</si>
  <si>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</si>
  <si>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</si>
  <si>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</si>
  <si>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</si>
  <si>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</si>
  <si>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</si>
  <si>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</si>
  <si>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</si>
  <si>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</si>
  <si>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</si>
  <si>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</si>
  <si>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</si>
  <si>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</si>
  <si>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</si>
  <si>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</si>
  <si>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</si>
  <si>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</si>
  <si>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</si>
  <si>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</si>
  <si>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</si>
  <si>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</si>
  <si>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</si>
  <si>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</si>
  <si>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</si>
  <si>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</si>
  <si>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</si>
  <si>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</si>
  <si>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</si>
  <si>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</si>
  <si>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</si>
  <si>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</si>
  <si>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</si>
  <si>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</si>
  <si>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</si>
  <si>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</si>
  <si>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</si>
  <si>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</si>
  <si>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</si>
  <si>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</si>
  <si>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</si>
  <si>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</si>
  <si>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</si>
  <si>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</si>
  <si>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</si>
  <si>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</si>
  <si>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</si>
  <si>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</si>
  <si>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</si>
  <si>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</si>
  <si>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</si>
  <si>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</si>
  <si>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</si>
  <si>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</si>
  <si>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</si>
  <si>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</si>
  <si>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</si>
  <si>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</si>
  <si>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</si>
  <si>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</si>
  <si>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</si>
  <si>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</si>
  <si>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</si>
  <si>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</si>
  <si>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</si>
  <si>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</si>
  <si>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</si>
  <si>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</si>
  <si>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</si>
  <si>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</si>
  <si>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</si>
  <si>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</si>
  <si>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</si>
  <si>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</si>
  <si>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</si>
  <si>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</si>
  <si>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</si>
  <si>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</si>
  <si>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</si>
  <si>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</si>
  <si>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</si>
  <si>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</si>
  <si>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</si>
  <si>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</si>
  <si>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</si>
  <si>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</si>
  <si>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</si>
  <si>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</si>
  <si>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</si>
  <si>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</si>
  <si>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</si>
  <si>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</si>
  <si>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</si>
  <si>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</si>
  <si>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</si>
  <si>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</si>
  <si>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</si>
  <si>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</si>
  <si>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</si>
  <si>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</si>
  <si>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</si>
  <si>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</si>
  <si>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</si>
  <si>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</si>
  <si>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</si>
  <si>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</si>
  <si>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</si>
  <si>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</si>
  <si>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</si>
  <si>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</si>
  <si>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</si>
  <si>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</si>
  <si>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</si>
  <si>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</si>
  <si>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</si>
  <si>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</si>
  <si>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</si>
  <si>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</si>
  <si>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</si>
  <si>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</si>
  <si>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</si>
  <si>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</si>
  <si>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</si>
  <si>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</si>
  <si>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</si>
  <si>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</si>
  <si>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</si>
  <si>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</si>
  <si>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</si>
  <si>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</si>
  <si>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</si>
  <si>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</si>
  <si>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</si>
  <si>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</si>
  <si>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</si>
  <si>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</si>
  <si>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</si>
  <si>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</si>
  <si>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</si>
  <si>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</si>
  <si>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</si>
  <si>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</si>
  <si>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</si>
  <si>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</si>
  <si>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</si>
  <si>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</si>
  <si>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</si>
  <si>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</si>
  <si>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</si>
  <si>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</si>
  <si>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</si>
  <si>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</si>
  <si>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</si>
  <si>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</si>
  <si>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</si>
  <si>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</si>
  <si>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</si>
  <si>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</si>
  <si>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</si>
  <si>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</si>
  <si>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</si>
  <si>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</si>
  <si>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</si>
  <si>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</si>
  <si>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</si>
  <si>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</si>
  <si>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</si>
  <si>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</si>
  <si>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</si>
  <si>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</si>
  <si>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</si>
  <si>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</si>
  <si>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</si>
  <si>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</si>
  <si>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</si>
  <si>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</si>
  <si>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</si>
  <si>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</si>
  <si>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</si>
  <si>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</si>
  <si>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</si>
  <si>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</si>
  <si>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</si>
  <si>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</si>
  <si>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</si>
  <si>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</si>
  <si>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</si>
  <si>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</si>
  <si>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</si>
  <si>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</si>
  <si>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</si>
  <si>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</si>
  <si>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</si>
  <si>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</si>
  <si>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</si>
  <si>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</si>
  <si>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</si>
  <si>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</si>
  <si>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</si>
  <si>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</si>
  <si>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</si>
  <si>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</si>
  <si>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</si>
  <si>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</si>
  <si>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</si>
  <si>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</si>
  <si>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</si>
  <si>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</si>
  <si>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</si>
  <si>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</si>
  <si>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</si>
  <si>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</si>
  <si>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</si>
  <si>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</si>
  <si>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</si>
  <si>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</si>
  <si>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</si>
  <si>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</si>
  <si>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</si>
  <si>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</si>
  <si>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</si>
  <si>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</si>
  <si>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</si>
  <si>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</si>
  <si>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</si>
  <si>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</si>
  <si>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</si>
  <si>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</si>
  <si>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</si>
  <si>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</si>
  <si>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</si>
  <si>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</si>
  <si>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</si>
  <si>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</si>
  <si>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</si>
  <si>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</si>
  <si>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</si>
  <si>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</si>
  <si>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</si>
  <si>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</si>
  <si>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</si>
  <si>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</si>
  <si>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</si>
  <si>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</si>
  <si>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</si>
  <si>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</si>
  <si>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</si>
  <si>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</si>
  <si>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</si>
  <si>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</si>
  <si>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</si>
  <si>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</si>
  <si>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</si>
  <si>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</si>
  <si>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</si>
  <si>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</si>
  <si>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</si>
  <si>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</si>
  <si>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</si>
  <si>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</si>
  <si>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</si>
  <si>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</si>
  <si>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</si>
  <si>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</si>
  <si>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</si>
  <si>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</si>
  <si>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</si>
  <si>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</si>
  <si>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</si>
  <si>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</si>
  <si>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</si>
  <si>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</si>
  <si>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</si>
  <si>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</si>
  <si>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</si>
  <si>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</si>
  <si>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</si>
  <si>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</si>
  <si>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</si>
  <si>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</si>
  <si>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</si>
  <si>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</si>
  <si>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</si>
  <si>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</si>
  <si>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</si>
  <si>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</si>
  <si>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</si>
  <si>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</si>
  <si>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</si>
  <si>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</si>
  <si>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</si>
  <si>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</si>
  <si>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</si>
  <si>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</si>
  <si>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</si>
  <si>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</si>
  <si>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</si>
  <si>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</si>
  <si>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</si>
  <si>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</si>
  <si>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</si>
  <si>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</si>
  <si>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</si>
  <si>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</si>
  <si>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</si>
  <si>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</si>
  <si>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</si>
  <si>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</si>
  <si>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</si>
  <si>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</si>
  <si>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</si>
  <si>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</si>
  <si>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</si>
  <si>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</si>
  <si>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</si>
  <si>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</si>
  <si>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</si>
  <si>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</si>
  <si>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</si>
  <si>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</si>
  <si>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</si>
  <si>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</si>
  <si>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</si>
  <si>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</si>
  <si>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</si>
  <si>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</si>
  <si>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</si>
  <si>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</si>
  <si>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</si>
  <si>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</si>
  <si>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</si>
  <si>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</si>
  <si>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</si>
  <si>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</si>
  <si>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</si>
  <si>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</si>
  <si>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</si>
  <si>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</si>
  <si>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</si>
  <si>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</si>
  <si>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</si>
  <si>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</si>
  <si>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</si>
  <si>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</si>
  <si>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</si>
  <si>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</si>
  <si>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</si>
  <si>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</si>
  <si>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</si>
  <si>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</si>
  <si>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</si>
  <si>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</si>
  <si>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</si>
  <si>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</si>
  <si>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</si>
  <si>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</si>
  <si>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</si>
  <si>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</si>
  <si>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</si>
  <si>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</si>
  <si>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</si>
  <si>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</si>
  <si>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</si>
  <si>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</si>
  <si>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</si>
  <si>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</si>
  <si>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</si>
  <si>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</si>
  <si>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</si>
  <si>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</si>
  <si>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</si>
  <si>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</si>
  <si>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</si>
  <si>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</si>
  <si>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</si>
  <si>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</si>
  <si>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</si>
  <si>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</si>
  <si>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</si>
  <si>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</si>
  <si>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</si>
  <si>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</si>
  <si>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</si>
  <si>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</si>
  <si>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</si>
  <si>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</si>
  <si>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</si>
  <si>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</si>
  <si>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</si>
  <si>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</si>
  <si>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</si>
  <si>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</si>
  <si>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</si>
  <si>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</si>
  <si>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</si>
  <si>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</si>
  <si>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</si>
  <si>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</si>
  <si>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</si>
  <si>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</si>
  <si>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</si>
  <si>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</si>
  <si>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</si>
  <si>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</si>
  <si>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</si>
  <si>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</si>
  <si>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</si>
  <si>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</si>
  <si>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</si>
  <si>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</si>
  <si>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</si>
  <si>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</si>
  <si>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</si>
  <si>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</si>
  <si>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</si>
  <si>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</si>
  <si>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</si>
  <si>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</si>
  <si>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</si>
  <si>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</si>
  <si>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</si>
  <si>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</si>
  <si>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</si>
  <si>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</si>
  <si>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</si>
  <si>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</si>
  <si>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</si>
  <si>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</si>
  <si>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</si>
  <si>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</si>
  <si>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</si>
  <si>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</si>
  <si>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</si>
  <si>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</si>
  <si>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</si>
  <si>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</si>
  <si>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</si>
  <si>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</si>
  <si>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</si>
  <si>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</si>
  <si>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</si>
  <si>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</si>
  <si>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</si>
  <si>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</si>
  <si>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</si>
  <si>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</si>
  <si>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</si>
  <si>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</si>
  <si>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</si>
  <si>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</si>
  <si>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</si>
  <si>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</si>
  <si>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</si>
  <si>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</si>
  <si>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</si>
  <si>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</si>
  <si>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</si>
  <si>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</si>
  <si>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</si>
  <si>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</si>
  <si>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</si>
  <si>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</si>
  <si>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</si>
  <si>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</si>
  <si>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</si>
  <si>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</si>
  <si>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</si>
  <si>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</si>
  <si>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</si>
  <si>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</si>
  <si>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</si>
  <si>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</si>
  <si>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</si>
  <si>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</si>
  <si>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</si>
  <si>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</si>
  <si>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</si>
  <si>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</si>
  <si>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</si>
  <si>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</si>
  <si>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</si>
  <si>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</si>
  <si>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</si>
  <si>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</si>
  <si>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</si>
  <si>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</si>
  <si>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</si>
  <si>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</si>
  <si>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</si>
  <si>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</si>
  <si>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</si>
  <si>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</si>
  <si>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</si>
  <si>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</si>
  <si>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</si>
  <si>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</si>
  <si>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</si>
  <si>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</si>
  <si>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</si>
  <si>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</si>
  <si>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</si>
  <si>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</si>
  <si>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</si>
  <si>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</si>
  <si>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</si>
  <si>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</si>
  <si>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</si>
  <si>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</si>
  <si>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</si>
  <si>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</si>
  <si>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</si>
  <si>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</si>
  <si>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</si>
  <si>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</si>
  <si>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</si>
  <si>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</si>
  <si>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</si>
  <si>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</si>
  <si>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</si>
  <si>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</si>
  <si>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</si>
  <si>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</si>
  <si>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</si>
  <si>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</si>
  <si>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</si>
  <si>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</si>
  <si>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</si>
  <si>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</si>
  <si>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</si>
  <si>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</si>
  <si>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</si>
  <si>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</si>
  <si>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</si>
  <si>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</si>
  <si>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</si>
  <si>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</si>
  <si>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</si>
  <si>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</si>
  <si>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</si>
  <si>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</si>
  <si>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</si>
  <si>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</si>
  <si>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</si>
  <si>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</si>
  <si>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</si>
  <si>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</si>
  <si>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</si>
  <si>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</si>
  <si>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</si>
  <si>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</si>
  <si>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</si>
  <si>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</si>
  <si>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</si>
  <si>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</si>
  <si>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</si>
  <si>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</si>
  <si>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</si>
  <si>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</si>
  <si>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</si>
  <si>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</si>
  <si>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</si>
  <si>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</si>
  <si>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</si>
  <si>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</si>
  <si>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</si>
  <si>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</si>
  <si>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</si>
  <si>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</si>
  <si>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</si>
  <si>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</si>
  <si>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</si>
  <si>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</si>
  <si>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</si>
  <si>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</si>
  <si>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</si>
  <si>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</si>
  <si>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</si>
  <si>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</si>
  <si>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</si>
  <si>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</si>
  <si>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</si>
  <si>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</si>
  <si>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</si>
  <si>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</si>
  <si>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</si>
  <si>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</si>
  <si>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</si>
  <si>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</si>
  <si>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</si>
  <si>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</si>
  <si>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</si>
  <si>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</si>
  <si>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</si>
  <si>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</si>
  <si>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</si>
  <si>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</si>
  <si>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</si>
  <si>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</si>
  <si>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</si>
  <si>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</si>
  <si>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</si>
  <si>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</si>
  <si>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</si>
  <si>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</si>
  <si>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</si>
  <si>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</si>
  <si>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</si>
  <si>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</si>
  <si>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</si>
  <si>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</si>
  <si>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</si>
  <si>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</si>
  <si>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</si>
  <si>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</si>
  <si>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</si>
  <si>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</si>
  <si>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</si>
  <si>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</si>
  <si>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</si>
  <si>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</si>
  <si>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</si>
  <si>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</si>
  <si>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</si>
  <si>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</si>
  <si>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</si>
  <si>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</si>
  <si>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</si>
  <si>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</si>
  <si>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</si>
  <si>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</si>
  <si>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</si>
  <si>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</si>
  <si>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</si>
  <si>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</si>
  <si>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</si>
  <si>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</si>
  <si>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</si>
  <si>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</si>
  <si>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</si>
  <si>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</si>
  <si>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</si>
  <si>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</si>
  <si>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</si>
  <si>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</si>
  <si>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</si>
  <si>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</si>
  <si>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</si>
  <si>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</si>
  <si>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</si>
  <si>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</si>
  <si>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</si>
  <si>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</si>
  <si>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</si>
  <si>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</si>
  <si>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</si>
  <si>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</si>
  <si>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</si>
  <si>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</si>
  <si>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</si>
  <si>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</si>
  <si>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</si>
  <si>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</si>
  <si>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</si>
  <si>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</si>
  <si>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</si>
  <si>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</si>
  <si>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</si>
  <si>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</si>
  <si>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</si>
  <si>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</si>
  <si>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</si>
  <si>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</si>
  <si>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</si>
  <si>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</si>
  <si>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</si>
  <si>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</si>
  <si>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</si>
  <si>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</si>
  <si>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</si>
  <si>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</si>
  <si>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</si>
  <si>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</si>
  <si>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</si>
  <si>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</si>
  <si>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</si>
  <si>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</si>
  <si>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</si>
  <si>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</si>
  <si>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</si>
  <si>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</si>
  <si>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</si>
  <si>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</si>
  <si>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</si>
  <si>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</si>
  <si>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</si>
  <si>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</si>
  <si>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</si>
  <si>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</si>
  <si>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</si>
  <si>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</si>
  <si>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</si>
  <si>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</si>
  <si>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</si>
  <si>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</si>
  <si>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</si>
  <si>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</si>
  <si>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</si>
  <si>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</si>
  <si>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</si>
  <si>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</si>
  <si>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</si>
  <si>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</si>
  <si>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</si>
  <si>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</si>
  <si>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</si>
  <si>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</si>
  <si>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</si>
  <si>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</si>
  <si>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</si>
  <si>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</si>
  <si>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</si>
  <si>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</si>
  <si>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</si>
  <si>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</si>
  <si>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</si>
  <si>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</si>
  <si>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</si>
  <si>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</si>
  <si>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</si>
  <si>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</si>
  <si>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</si>
  <si>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</si>
  <si>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</si>
  <si>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</si>
  <si>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</si>
  <si>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</si>
  <si>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</si>
  <si>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</si>
  <si>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</si>
  <si>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</si>
  <si>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</si>
  <si>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</si>
  <si>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</si>
  <si>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</si>
  <si>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</si>
  <si>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</si>
  <si>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</si>
  <si>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</si>
  <si>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</si>
  <si>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</si>
  <si>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</si>
  <si>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</si>
  <si>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</si>
  <si>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</si>
  <si>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</si>
  <si>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</si>
  <si>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</si>
  <si>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</si>
  <si>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</si>
  <si>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</si>
  <si>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</si>
  <si>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</si>
  <si>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</si>
  <si>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</si>
  <si>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</si>
  <si>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</si>
  <si>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</si>
  <si>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</si>
  <si>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</si>
  <si>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</si>
  <si>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</si>
  <si>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</si>
  <si>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</si>
  <si>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</si>
  <si>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</si>
  <si>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</si>
  <si>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</si>
  <si>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</si>
  <si>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</si>
  <si>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</si>
  <si>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</si>
  <si>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</si>
  <si>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</si>
  <si>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</si>
  <si>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</si>
  <si>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</si>
  <si>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</si>
  <si>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</si>
  <si>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</si>
  <si>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</si>
  <si>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</si>
  <si>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</si>
  <si>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</si>
  <si>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</si>
  <si>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</si>
  <si>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</si>
  <si>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</si>
  <si>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</si>
  <si>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</si>
  <si>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</si>
  <si>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</si>
  <si>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</si>
  <si>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</si>
  <si>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</si>
  <si>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</si>
  <si>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</si>
  <si>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</si>
  <si>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</si>
  <si>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</si>
  <si>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</si>
  <si>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</si>
  <si>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</si>
  <si>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</si>
  <si>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</si>
  <si>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</si>
  <si>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</si>
  <si>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</si>
  <si>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</si>
  <si>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</si>
  <si>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</si>
  <si>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</si>
  <si>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</si>
  <si>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</si>
  <si>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</si>
  <si>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</si>
  <si>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</si>
  <si>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</si>
  <si>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</si>
  <si>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</si>
  <si>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</si>
  <si>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</si>
  <si>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</si>
  <si>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</si>
  <si>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</si>
  <si>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</si>
  <si>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</si>
  <si>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</si>
  <si>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</si>
  <si>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</si>
  <si>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</si>
  <si>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</si>
  <si>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</si>
  <si>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</si>
  <si>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</si>
  <si>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</si>
  <si>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</si>
  <si>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</si>
  <si>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</si>
  <si>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</si>
  <si>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</si>
  <si>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</si>
  <si>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</si>
  <si>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</si>
  <si>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</si>
  <si>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</si>
  <si>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</si>
  <si>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</si>
  <si>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</si>
  <si>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</si>
  <si>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</si>
  <si>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</si>
  <si>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</si>
  <si>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</si>
  <si>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</si>
  <si>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</si>
  <si>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</si>
  <si>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</si>
  <si>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</si>
  <si>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</si>
  <si>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</si>
  <si>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</si>
  <si>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</si>
  <si>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</si>
  <si>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</si>
  <si>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</si>
  <si>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</si>
  <si>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</si>
  <si>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</si>
  <si>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</si>
  <si>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</si>
  <si>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</si>
  <si>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</si>
  <si>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</si>
  <si>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</si>
  <si>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</si>
  <si>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</si>
  <si>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</si>
  <si>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</si>
  <si>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</si>
  <si>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</si>
  <si>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</si>
  <si>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</si>
  <si>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</si>
  <si>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</si>
  <si>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</si>
  <si>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</si>
  <si>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</si>
  <si>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</si>
  <si>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</si>
  <si>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</si>
  <si>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</si>
  <si>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</si>
  <si>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</si>
  <si>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</si>
  <si>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</si>
  <si>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</si>
  <si>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</si>
  <si>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</si>
  <si>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</si>
  <si>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</si>
  <si>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</si>
  <si>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</si>
  <si>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</si>
  <si>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</si>
  <si>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</si>
  <si>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</si>
  <si>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</si>
  <si>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</si>
  <si>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</si>
  <si>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</si>
  <si>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</si>
  <si>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</si>
  <si>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</si>
  <si>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</si>
  <si>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</si>
  <si>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</si>
  <si>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</si>
  <si>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</si>
  <si>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</si>
  <si>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</si>
  <si>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</si>
  <si>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</si>
  <si>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</si>
  <si>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</si>
  <si>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</si>
  <si>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</si>
  <si>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</si>
  <si>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</si>
  <si>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</si>
  <si>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</si>
  <si>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</si>
  <si>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</si>
  <si>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</si>
  <si>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</si>
  <si>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</si>
  <si>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</si>
  <si>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</si>
  <si>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</si>
  <si>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</si>
  <si>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</si>
  <si>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</si>
  <si>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</si>
  <si>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</si>
  <si>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</si>
  <si>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</si>
  <si>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</si>
  <si>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</si>
  <si>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</si>
  <si>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</si>
  <si>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</si>
  <si>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</si>
  <si>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</si>
  <si>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</si>
  <si>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</si>
  <si>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</si>
  <si>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</si>
  <si>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</si>
  <si>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</si>
  <si>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</si>
  <si>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</si>
  <si>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</si>
  <si>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</si>
  <si>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</si>
  <si>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</si>
  <si>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</si>
  <si>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</si>
  <si>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</si>
  <si>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</si>
  <si>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</si>
  <si>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</si>
  <si>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</si>
  <si>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</si>
  <si>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</si>
  <si>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</si>
  <si>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</si>
  <si>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</si>
  <si>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</si>
  <si>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</si>
  <si>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</si>
  <si>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</si>
  <si>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</si>
  <si>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</si>
  <si>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</si>
  <si>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</si>
  <si>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</si>
  <si>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</si>
  <si>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</si>
  <si>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</si>
  <si>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</si>
  <si>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</si>
  <si>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</si>
  <si>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</si>
  <si>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</si>
  <si>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</si>
  <si>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</si>
  <si>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</si>
  <si>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</si>
  <si>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</si>
  <si>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</si>
  <si>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</si>
  <si>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</si>
  <si>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</si>
  <si>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</si>
  <si>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</si>
  <si>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</si>
  <si>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</si>
  <si>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</si>
  <si>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</si>
  <si>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</si>
  <si>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</si>
  <si>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</si>
  <si>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</si>
  <si>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</si>
  <si>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</si>
  <si>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</si>
  <si>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</si>
  <si>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</si>
  <si>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</si>
  <si>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</si>
  <si>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</si>
  <si>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</si>
  <si>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</si>
  <si>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</si>
  <si>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</si>
  <si>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</si>
  <si>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</si>
  <si>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</si>
  <si>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</si>
  <si>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</si>
  <si>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</si>
  <si>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</si>
  <si>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</si>
  <si>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</si>
  <si>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</si>
  <si>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</si>
  <si>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</si>
  <si>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</si>
  <si>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</si>
  <si>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</si>
  <si>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</si>
  <si>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</si>
  <si>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</si>
  <si>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</si>
  <si>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</si>
  <si>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</si>
  <si>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</si>
  <si>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</si>
  <si>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</si>
  <si>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</si>
  <si>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</si>
  <si>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</si>
  <si>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</si>
  <si>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</si>
  <si>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</si>
  <si>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</si>
  <si>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</si>
  <si>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</si>
  <si>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</si>
  <si>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</si>
  <si>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</si>
  <si>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</si>
  <si>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</si>
  <si>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</si>
  <si>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</si>
  <si>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</si>
  <si>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</si>
  <si>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</si>
  <si>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</si>
  <si>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</si>
  <si>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</si>
  <si>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</si>
  <si>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</si>
  <si>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</si>
  <si>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</si>
  <si>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</si>
  <si>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</si>
  <si>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</si>
  <si>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</si>
  <si>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</si>
  <si>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</si>
  <si>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</si>
  <si>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</si>
  <si>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</si>
  <si>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</si>
  <si>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</si>
  <si>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</si>
  <si>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</si>
  <si>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</si>
  <si>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</si>
  <si>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</si>
  <si>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</si>
  <si>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</si>
  <si>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</si>
  <si>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</si>
  <si>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</si>
  <si>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</si>
  <si>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</si>
  <si>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</si>
  <si>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</si>
  <si>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</si>
  <si>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</si>
  <si>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</si>
  <si>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</si>
  <si>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</si>
  <si>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</si>
  <si>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</si>
  <si>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</si>
  <si>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</si>
  <si>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</si>
  <si>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</si>
  <si>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</si>
  <si>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</si>
  <si>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</si>
  <si>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</si>
  <si>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</si>
  <si>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</si>
  <si>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</si>
  <si>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</si>
  <si>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</si>
  <si>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</si>
  <si>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</si>
  <si>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</si>
  <si>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</si>
  <si>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</si>
  <si>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</si>
  <si>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</si>
  <si>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</si>
  <si>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</si>
  <si>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</si>
  <si>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</si>
  <si>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</si>
  <si>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</si>
  <si>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</si>
  <si>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</si>
  <si>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</si>
  <si>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</si>
  <si>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</si>
  <si>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</si>
  <si>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</si>
  <si>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</si>
  <si>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</si>
  <si>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</si>
  <si>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</si>
  <si>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</si>
  <si>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</si>
  <si>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</si>
  <si>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</si>
  <si>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</si>
  <si>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</si>
  <si>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</si>
  <si>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</si>
  <si>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</si>
  <si>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</si>
  <si>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</si>
  <si>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</si>
  <si>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</si>
  <si>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</si>
  <si>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</si>
  <si>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</si>
  <si>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</si>
  <si>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</si>
  <si>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</si>
  <si>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</si>
  <si>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</si>
  <si>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</si>
  <si>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</si>
  <si>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</si>
  <si>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</si>
  <si>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</si>
  <si>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</si>
  <si>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</si>
  <si>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</si>
  <si>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</si>
  <si>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</si>
  <si>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</si>
  <si>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</si>
  <si>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</si>
  <si>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</si>
  <si>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</si>
  <si>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</si>
  <si>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</si>
  <si>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</si>
  <si>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</si>
  <si>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</si>
  <si>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</si>
  <si>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</si>
  <si>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</si>
  <si>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</si>
  <si>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</si>
  <si>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</si>
  <si>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</si>
  <si>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</si>
  <si>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</si>
  <si>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</si>
  <si>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</si>
  <si>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</si>
  <si>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</si>
  <si>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</si>
  <si>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</si>
  <si>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</si>
  <si>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</si>
  <si>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</si>
  <si>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</si>
  <si>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</si>
  <si>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</si>
  <si>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</si>
  <si>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</si>
  <si>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</si>
  <si>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</si>
  <si>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</si>
  <si>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</si>
  <si>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</si>
  <si>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</si>
  <si>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</si>
  <si>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</si>
  <si>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</si>
  <si>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</si>
  <si>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</si>
  <si>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</si>
  <si>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</si>
  <si>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</si>
  <si>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</si>
  <si>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</si>
  <si>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</si>
  <si>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</si>
  <si>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</si>
  <si>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</si>
  <si>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</si>
  <si>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</si>
  <si>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</si>
  <si>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</si>
  <si>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</si>
  <si>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</si>
  <si>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</si>
  <si>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</si>
  <si>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</si>
  <si>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</si>
  <si>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</si>
  <si>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</si>
  <si>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</si>
  <si>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</si>
  <si>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</si>
  <si>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</si>
  <si>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</si>
  <si>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</si>
  <si>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</si>
  <si>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</si>
  <si>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</si>
  <si>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</si>
  <si>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</si>
  <si>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</si>
  <si>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</si>
  <si>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</si>
  <si>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</si>
  <si>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</si>
  <si>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</si>
  <si>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</si>
  <si>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</si>
  <si>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</si>
  <si>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</si>
  <si>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</si>
  <si>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</si>
  <si>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</si>
  <si>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</si>
  <si>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</si>
  <si>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</si>
  <si>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</si>
  <si>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</si>
  <si>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</si>
  <si>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</si>
  <si>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</si>
  <si>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</si>
  <si>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</si>
  <si>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</si>
  <si>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</si>
  <si>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</si>
  <si>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</si>
  <si>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</si>
  <si>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</si>
  <si>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</si>
  <si>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</si>
  <si>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</si>
  <si>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</si>
  <si>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</si>
  <si>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</si>
  <si>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</si>
  <si>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</si>
  <si>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</si>
  <si>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</si>
  <si>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</si>
  <si>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</si>
  <si>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</si>
  <si>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</si>
  <si>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</si>
  <si>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</si>
  <si>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</si>
  <si>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</si>
  <si>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</si>
  <si>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</si>
  <si>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</si>
  <si>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</si>
  <si>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</si>
  <si>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</si>
  <si>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</si>
  <si>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</si>
  <si>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</si>
  <si>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</si>
  <si>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</si>
  <si>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</si>
  <si>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</si>
  <si>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</si>
  <si>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</si>
  <si>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</si>
  <si>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</si>
  <si>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</si>
  <si>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</si>
  <si>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</si>
  <si>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</si>
  <si>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</si>
  <si>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</si>
  <si>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</si>
  <si>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</si>
  <si>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</si>
  <si>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</si>
  <si>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</si>
  <si>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</si>
  <si>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</si>
  <si>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</si>
  <si>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</si>
  <si>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</si>
  <si>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</si>
  <si>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</si>
  <si>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</si>
  <si>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</si>
  <si>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</si>
  <si>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</si>
  <si>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</si>
  <si>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</si>
  <si>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</si>
  <si>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</si>
  <si>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</si>
  <si>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</si>
  <si>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</si>
  <si>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</si>
  <si>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</si>
  <si>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</si>
  <si>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</si>
  <si>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</si>
  <si>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</si>
  <si>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</si>
  <si>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</si>
  <si>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</si>
  <si>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</si>
  <si>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</si>
  <si>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</si>
  <si>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</si>
  <si>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</si>
  <si>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</si>
  <si>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</si>
  <si>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</si>
  <si>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</si>
  <si>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</si>
  <si>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</si>
  <si>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</si>
  <si>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</si>
  <si>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</si>
  <si>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</si>
  <si>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</si>
  <si>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</si>
  <si>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</si>
  <si>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</si>
  <si>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</si>
  <si>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</si>
  <si>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</si>
  <si>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</si>
  <si>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</si>
  <si>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</si>
  <si>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</si>
  <si>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</si>
  <si>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</si>
  <si>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</si>
  <si>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</si>
  <si>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</si>
  <si>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</si>
  <si>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</si>
  <si>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</si>
  <si>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</si>
  <si>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</si>
  <si>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</si>
  <si>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</si>
  <si>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</si>
  <si>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</si>
  <si>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</si>
  <si>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</si>
  <si>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</si>
  <si>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</si>
  <si>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</si>
  <si>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</si>
  <si>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</si>
  <si>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</si>
  <si>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</si>
  <si>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</si>
  <si>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</si>
  <si>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</si>
  <si>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</si>
  <si>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</si>
  <si>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</si>
  <si>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</si>
  <si>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</si>
  <si>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</si>
  <si>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</si>
  <si>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</si>
  <si>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</si>
  <si>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</si>
  <si>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</si>
  <si>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</si>
  <si>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</si>
  <si>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</si>
  <si>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</si>
  <si>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</si>
  <si>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</si>
  <si>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</si>
  <si>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</si>
  <si>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</si>
  <si>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</si>
  <si>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</si>
  <si>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</si>
  <si>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</si>
  <si>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</si>
  <si>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</si>
  <si>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</si>
  <si>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</si>
  <si>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</si>
  <si>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</si>
  <si>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</si>
  <si>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</si>
  <si>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</si>
  <si>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</si>
  <si>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</si>
  <si>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</si>
  <si>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</si>
  <si>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</si>
  <si>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</si>
  <si>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</si>
  <si>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</si>
  <si>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</si>
  <si>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</si>
  <si>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</si>
  <si>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</si>
  <si>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</si>
  <si>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</si>
  <si>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</si>
  <si>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</si>
  <si>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</si>
  <si>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</si>
  <si>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</si>
  <si>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</si>
  <si>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</si>
  <si>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</si>
  <si>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</si>
  <si>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</si>
  <si>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</si>
  <si>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</si>
  <si>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</si>
  <si>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</si>
  <si>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</si>
  <si>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</si>
  <si>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</si>
  <si>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</si>
  <si>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</si>
  <si>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</si>
  <si>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</si>
  <si>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</si>
  <si>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</si>
  <si>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</si>
  <si>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</si>
  <si>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</si>
  <si>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</si>
  <si>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</si>
  <si>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</si>
  <si>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</si>
  <si>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</si>
  <si>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</si>
  <si>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</si>
  <si>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</si>
  <si>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</si>
  <si>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</si>
  <si>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</si>
  <si>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</si>
  <si>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</si>
  <si>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</si>
  <si>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</si>
  <si>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</si>
  <si>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</si>
  <si>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</si>
  <si>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</si>
  <si>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</si>
  <si>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</si>
  <si>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</si>
  <si>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</si>
  <si>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</si>
  <si>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</si>
  <si>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</si>
  <si>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</si>
  <si>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</si>
  <si>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</si>
  <si>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</si>
  <si>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</si>
  <si>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</si>
  <si>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</si>
  <si>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</si>
  <si>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</si>
  <si>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</si>
  <si>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</si>
  <si>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</si>
  <si>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</si>
  <si>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</si>
  <si>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</si>
  <si>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</si>
  <si>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</si>
  <si>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</si>
  <si>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</si>
  <si>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</si>
  <si>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</si>
  <si>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</si>
  <si>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</si>
  <si>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</si>
  <si>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</si>
  <si>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</si>
  <si>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</si>
  <si>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</si>
  <si>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</si>
  <si>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</si>
  <si>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</si>
  <si>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</si>
  <si>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</si>
  <si>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</si>
  <si>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</si>
  <si>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</si>
  <si>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</si>
  <si>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</si>
  <si>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</si>
  <si>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</si>
  <si>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</si>
  <si>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</si>
  <si>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</si>
  <si>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</si>
  <si>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</si>
  <si>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</si>
  <si>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</si>
  <si>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</si>
  <si>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</si>
  <si>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</si>
  <si>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</si>
  <si>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</si>
  <si>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</si>
  <si>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</si>
  <si>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</si>
  <si>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</si>
  <si>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</si>
  <si>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</si>
  <si>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</si>
  <si>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</si>
  <si>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</si>
  <si>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</si>
  <si>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</si>
  <si>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</si>
  <si>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</si>
  <si>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</si>
  <si>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</si>
  <si>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</si>
  <si>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</si>
  <si>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</si>
  <si>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</si>
  <si>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</si>
  <si>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</si>
  <si>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</si>
  <si>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</si>
  <si>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</si>
  <si>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</si>
  <si>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</si>
  <si>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</si>
  <si>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</si>
  <si>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</si>
  <si>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</si>
  <si>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</si>
  <si>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</si>
  <si>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</si>
  <si>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</si>
  <si>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</si>
  <si>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</si>
  <si>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</si>
  <si>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</si>
  <si>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</si>
  <si>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</si>
  <si>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</si>
  <si>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</si>
  <si>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</si>
  <si>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</si>
  <si>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</si>
  <si>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</si>
  <si>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</si>
  <si>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</si>
  <si>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</si>
  <si>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</si>
  <si>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</si>
  <si>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</si>
  <si>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</si>
  <si>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</si>
  <si>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</si>
  <si>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</si>
  <si>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</si>
  <si>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</si>
  <si>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</si>
  <si>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</si>
  <si>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</si>
  <si>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</si>
  <si>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</si>
  <si>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</si>
  <si>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</si>
  <si>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</si>
  <si>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</si>
  <si>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</si>
  <si>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</si>
  <si>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</si>
  <si>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</si>
  <si>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</si>
  <si>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</si>
  <si>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</si>
  <si>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</si>
  <si>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</si>
  <si>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</si>
  <si>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</si>
  <si>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</si>
  <si>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</si>
  <si>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</si>
  <si>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</si>
  <si>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</si>
  <si>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</si>
  <si>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</si>
  <si>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</si>
  <si>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</si>
  <si>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</si>
  <si>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</si>
  <si>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</si>
  <si>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</si>
  <si>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</si>
  <si>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</si>
  <si>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</si>
  <si>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</si>
  <si>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</si>
  <si>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</si>
  <si>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</si>
  <si>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</si>
  <si>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</si>
  <si>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</si>
  <si>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</si>
  <si>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</si>
  <si>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</si>
  <si>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</si>
  <si>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</si>
  <si>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</si>
  <si>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</si>
  <si>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</si>
  <si>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</si>
  <si>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</si>
  <si>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</si>
  <si>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</si>
  <si>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</si>
  <si>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</si>
  <si>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</si>
  <si>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</si>
  <si>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</si>
  <si>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</si>
  <si>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</si>
  <si>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</si>
  <si>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</si>
  <si>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</si>
  <si>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</si>
  <si>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</si>
  <si>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</si>
  <si>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</si>
  <si>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</si>
  <si>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</si>
  <si>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</si>
  <si>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</si>
  <si>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</si>
  <si>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</si>
  <si>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</si>
  <si>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</si>
  <si>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</si>
  <si>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</si>
  <si>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</si>
  <si>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</si>
  <si>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</si>
  <si>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</si>
  <si>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</si>
  <si>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</si>
  <si>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</si>
  <si>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</si>
  <si>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</si>
  <si>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</si>
  <si>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</si>
  <si>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</si>
  <si>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</si>
  <si>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</si>
  <si>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</si>
  <si>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</si>
  <si>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</si>
  <si>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</si>
  <si>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</si>
  <si>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</si>
  <si>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</si>
  <si>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</si>
  <si>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</si>
  <si>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</si>
  <si>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</si>
  <si>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</si>
  <si>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</si>
  <si>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</si>
  <si>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</si>
  <si>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</si>
  <si>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</si>
  <si>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</si>
  <si>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</si>
  <si>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</si>
  <si>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</si>
  <si>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</si>
  <si>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</si>
  <si>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</si>
  <si>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</si>
  <si>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</si>
  <si>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</si>
  <si>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</si>
  <si>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</si>
  <si>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</si>
  <si>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</si>
  <si>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</si>
  <si>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</si>
  <si>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</si>
  <si>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</si>
  <si>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</si>
  <si>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</si>
  <si>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</si>
  <si>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</si>
  <si>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</si>
  <si>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</si>
  <si>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</si>
  <si>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</si>
  <si>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</si>
  <si>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</si>
  <si>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</si>
  <si>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</si>
  <si>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</si>
  <si>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</si>
  <si>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</si>
  <si>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</si>
  <si>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</si>
  <si>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</si>
  <si>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</si>
  <si>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</si>
  <si>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</si>
  <si>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</si>
  <si>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</si>
  <si>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</si>
  <si>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</si>
  <si>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</si>
  <si>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</si>
  <si>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</si>
  <si>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</si>
  <si>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</si>
  <si>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</si>
  <si>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</si>
  <si>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</si>
  <si>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</si>
  <si>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</si>
  <si>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</si>
  <si>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</si>
  <si>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</si>
  <si>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</si>
  <si>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</si>
  <si>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</si>
  <si>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</si>
  <si>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</si>
  <si>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</si>
  <si>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</si>
  <si>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</si>
  <si>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</si>
  <si>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</si>
  <si>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</si>
  <si>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</si>
  <si>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</si>
  <si>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</si>
  <si>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</si>
  <si>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</si>
  <si>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</si>
  <si>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</si>
  <si>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</si>
  <si>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</si>
  <si>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</si>
  <si>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</si>
  <si>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</si>
  <si>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</si>
  <si>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</si>
  <si>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</si>
  <si>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</si>
  <si>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</si>
  <si>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</si>
  <si>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</si>
  <si>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</si>
  <si>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</si>
  <si>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</si>
  <si>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</si>
  <si>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</si>
  <si>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</si>
  <si>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</si>
  <si>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</si>
  <si>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</si>
  <si>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</si>
  <si>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</si>
  <si>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</si>
  <si>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</si>
  <si>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</si>
  <si>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</si>
  <si>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</si>
  <si>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</si>
  <si>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</si>
  <si>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</si>
  <si>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</si>
  <si>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</si>
  <si>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</si>
  <si>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</si>
  <si>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</si>
  <si>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</si>
  <si>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</si>
  <si>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</si>
  <si>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</si>
  <si>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</si>
  <si>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</si>
  <si>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</si>
  <si>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</si>
  <si>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</si>
  <si>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</si>
  <si>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</si>
  <si>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</si>
  <si>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</si>
  <si>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</si>
  <si>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</si>
  <si>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</si>
  <si>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</si>
  <si>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</si>
  <si>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</si>
  <si>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</si>
  <si>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</si>
  <si>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</si>
  <si>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</si>
  <si>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</si>
  <si>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</si>
  <si>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</si>
  <si>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</si>
  <si>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</si>
  <si>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</si>
  <si>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</si>
  <si>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</si>
  <si>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</si>
  <si>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</si>
  <si>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</si>
  <si>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</si>
  <si>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</si>
  <si>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</si>
  <si>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</si>
  <si>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</si>
  <si>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</si>
  <si>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</si>
  <si>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</si>
  <si>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</si>
  <si>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</si>
  <si>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</si>
  <si>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</si>
  <si>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</si>
  <si>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</si>
  <si>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</si>
  <si>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</si>
  <si>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</si>
  <si>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</si>
  <si>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</si>
  <si>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</si>
  <si>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</si>
  <si>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</si>
  <si>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</si>
  <si>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</si>
  <si>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</si>
  <si>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</si>
  <si>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</si>
  <si>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</si>
  <si>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</si>
  <si>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</si>
  <si>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</si>
  <si>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</si>
  <si>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</si>
  <si>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</si>
  <si>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</si>
  <si>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</si>
  <si>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</si>
  <si>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</si>
  <si>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</si>
  <si>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</si>
  <si>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</si>
  <si>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</si>
  <si>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</si>
  <si>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</si>
  <si>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</si>
  <si>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</si>
  <si>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</si>
  <si>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</si>
  <si>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</si>
  <si>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</si>
  <si>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</si>
  <si>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</si>
  <si>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</si>
  <si>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</si>
  <si>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</si>
  <si>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</si>
  <si>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</si>
  <si>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</si>
  <si>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</si>
  <si>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</si>
  <si>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</si>
  <si>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</si>
  <si>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</si>
  <si>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</si>
  <si>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</si>
  <si>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</si>
  <si>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</si>
  <si>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</si>
  <si>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</si>
  <si>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</si>
  <si>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</si>
  <si>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</si>
  <si>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</si>
  <si>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</si>
  <si>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</si>
  <si>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</si>
  <si>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</si>
  <si>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</si>
  <si>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</si>
  <si>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</si>
  <si>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</si>
  <si>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</si>
  <si>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</si>
  <si>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</si>
  <si>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</si>
  <si>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</si>
  <si>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</si>
  <si>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</si>
  <si>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</si>
  <si>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</si>
  <si>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</si>
  <si>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</si>
  <si>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</si>
  <si>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</si>
  <si>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</si>
  <si>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</si>
  <si>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</si>
  <si>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</si>
  <si>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</si>
  <si>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</si>
  <si>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</si>
  <si>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</si>
  <si>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</si>
  <si>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</si>
  <si>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</si>
  <si>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</si>
  <si>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</si>
  <si>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</si>
  <si>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</si>
  <si>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</si>
  <si>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</si>
  <si>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</si>
  <si>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</si>
  <si>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</si>
  <si>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</si>
  <si>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</si>
  <si>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</si>
  <si>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</si>
  <si>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</si>
  <si>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</si>
  <si>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</si>
  <si>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</si>
  <si>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</si>
  <si>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</si>
  <si>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</si>
  <si>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</si>
  <si>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</si>
  <si>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</si>
  <si>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</si>
  <si>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</si>
  <si>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</si>
  <si>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</si>
  <si>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</si>
  <si>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</si>
  <si>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</si>
  <si>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</si>
  <si>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</si>
  <si>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</si>
  <si>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</si>
  <si>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</si>
  <si>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</si>
  <si>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</si>
  <si>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</si>
  <si>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</si>
  <si>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</si>
  <si>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</si>
  <si>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</si>
  <si>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</si>
  <si>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</si>
  <si>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</si>
  <si>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</si>
  <si>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</si>
  <si>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</si>
  <si>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</si>
  <si>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</si>
  <si>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</si>
  <si>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</si>
  <si>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</si>
  <si>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</si>
  <si>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</si>
  <si>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</si>
  <si>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</si>
  <si>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</si>
  <si>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</si>
  <si>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</si>
  <si>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</si>
  <si>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</si>
  <si>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</si>
  <si>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</si>
  <si>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</si>
  <si>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</si>
  <si>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</si>
  <si>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</si>
  <si>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</si>
  <si>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</si>
  <si>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</si>
  <si>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</si>
  <si>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</si>
  <si>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</si>
  <si>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</si>
  <si>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</si>
  <si>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</si>
  <si>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</si>
  <si>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</si>
  <si>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</si>
  <si>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</si>
  <si>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</si>
  <si>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</si>
  <si>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</si>
  <si>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</si>
  <si>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</si>
  <si>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</si>
  <si>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</si>
  <si>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</si>
  <si>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</si>
  <si>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</si>
  <si>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</si>
  <si>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</si>
  <si>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</si>
  <si>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</si>
  <si>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</si>
  <si>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</si>
  <si>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</si>
  <si>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</si>
  <si>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</si>
  <si>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</si>
  <si>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</si>
  <si>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</si>
  <si>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</si>
  <si>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</si>
  <si>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</si>
  <si>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</si>
  <si>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</si>
  <si>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</si>
  <si>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</si>
  <si>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</si>
  <si>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</si>
  <si>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</si>
  <si>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</si>
  <si>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</si>
  <si>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</si>
  <si>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</si>
  <si>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</si>
  <si>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</si>
  <si>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</si>
  <si>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</si>
  <si>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</si>
  <si>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</si>
  <si>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</si>
  <si>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</si>
  <si>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</si>
  <si>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</si>
  <si>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</si>
  <si>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</si>
  <si>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</si>
  <si>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</si>
  <si>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</si>
  <si>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</si>
  <si>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</si>
  <si>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</si>
  <si>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</si>
  <si>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</si>
  <si>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</si>
  <si>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</si>
  <si>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</si>
  <si>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</si>
  <si>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</si>
  <si>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</si>
  <si>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</si>
  <si>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</si>
  <si>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</si>
  <si>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</si>
  <si>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</si>
  <si>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</si>
  <si>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</si>
  <si>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</si>
  <si>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</si>
  <si>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</si>
  <si>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</si>
  <si>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</si>
  <si>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</si>
  <si>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</si>
  <si>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</si>
  <si>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</si>
  <si>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</si>
  <si>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</si>
  <si>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</si>
  <si>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</si>
  <si>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</si>
  <si>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</si>
  <si>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</si>
  <si>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</si>
  <si>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</si>
  <si>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</si>
  <si>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</si>
  <si>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</si>
  <si>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</si>
  <si>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</si>
  <si>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</si>
  <si>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</si>
  <si>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</si>
  <si>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</si>
  <si>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</si>
  <si>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</si>
  <si>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</si>
  <si>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</si>
  <si>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</si>
  <si>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</si>
  <si>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</si>
  <si>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</si>
  <si>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</si>
  <si>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</si>
  <si>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</si>
  <si>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</si>
  <si>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</si>
  <si>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</si>
  <si>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</si>
  <si>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</si>
  <si>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</si>
  <si>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</si>
  <si>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</si>
  <si>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</si>
  <si>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</si>
  <si>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</si>
  <si>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</si>
  <si>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</si>
  <si>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</si>
  <si>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</si>
  <si>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</si>
  <si>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</si>
  <si>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</si>
  <si>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</si>
  <si>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</si>
  <si>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</si>
  <si>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</si>
  <si>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</si>
  <si>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</si>
  <si>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</si>
  <si>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</si>
  <si>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</si>
  <si>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</si>
  <si>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</si>
  <si>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</si>
  <si>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</si>
  <si>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</si>
  <si>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</si>
  <si>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</si>
  <si>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</si>
  <si>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</si>
  <si>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</si>
  <si>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</si>
  <si>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</si>
  <si>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</si>
  <si>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</si>
  <si>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</si>
  <si>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</si>
  <si>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</si>
  <si>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</si>
  <si>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</si>
  <si>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</si>
  <si>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</si>
  <si>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</si>
  <si>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</si>
  <si>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</si>
  <si>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</si>
  <si>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</si>
  <si>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</si>
  <si>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</si>
  <si>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</si>
  <si>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</si>
  <si>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</si>
  <si>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</si>
  <si>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</si>
  <si>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</si>
  <si>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</si>
  <si>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</si>
  <si>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</si>
  <si>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</si>
  <si>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</si>
  <si>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</si>
  <si>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</si>
  <si>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</si>
  <si>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</si>
  <si>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</si>
  <si>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</si>
  <si>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</si>
  <si>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</si>
  <si>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</si>
  <si>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</si>
  <si>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</si>
  <si>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</si>
  <si>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</si>
  <si>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</si>
  <si>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</si>
  <si>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</si>
  <si>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</si>
  <si>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</si>
  <si>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</si>
  <si>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</si>
  <si>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</si>
  <si>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</si>
  <si>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</si>
  <si>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</si>
  <si>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</si>
  <si>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</si>
  <si>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</si>
  <si>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</si>
  <si>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</si>
  <si>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</si>
  <si>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</si>
  <si>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</si>
  <si>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</si>
  <si>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</si>
  <si>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</si>
  <si>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</si>
  <si>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</si>
  <si>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</si>
  <si>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</si>
  <si>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</si>
  <si>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</si>
  <si>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</si>
  <si>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</si>
  <si>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</si>
  <si>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</si>
  <si>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</si>
  <si>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</si>
  <si>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</si>
  <si>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</si>
  <si>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</si>
  <si>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</si>
  <si>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</si>
  <si>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</si>
  <si>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</si>
  <si>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</si>
  <si>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</si>
  <si>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</si>
  <si>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</si>
  <si>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</si>
  <si>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</si>
  <si>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</si>
  <si>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</si>
  <si>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</si>
  <si>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</si>
  <si>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</si>
  <si>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</si>
  <si>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</si>
  <si>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</si>
  <si>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</si>
  <si>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</si>
  <si>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</si>
  <si>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</si>
  <si>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</si>
  <si>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</si>
  <si>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</si>
  <si>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</si>
  <si>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</si>
  <si>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</si>
  <si>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</si>
  <si>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</si>
  <si>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</si>
  <si>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</si>
  <si>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</si>
  <si>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</si>
  <si>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</si>
  <si>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</si>
  <si>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</si>
  <si>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</si>
  <si>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</si>
  <si>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</si>
  <si>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</si>
  <si>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</si>
  <si>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</si>
  <si>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</si>
  <si>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</si>
  <si>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</si>
  <si>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</si>
  <si>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</si>
  <si>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</si>
  <si>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</si>
  <si>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</si>
  <si>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</si>
  <si>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</si>
  <si>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</si>
  <si>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</si>
  <si>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</si>
  <si>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</si>
  <si>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</si>
  <si>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</si>
  <si>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</si>
  <si>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</si>
  <si>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</si>
  <si>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</si>
  <si>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</si>
  <si>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</si>
  <si>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</si>
  <si>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</si>
  <si>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</si>
  <si>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</si>
  <si>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</si>
  <si>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</si>
  <si>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</si>
  <si>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</si>
  <si>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</si>
  <si>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</si>
  <si>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</si>
  <si>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</si>
  <si>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</si>
  <si>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</si>
  <si>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</si>
  <si>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</si>
  <si>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</si>
  <si>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</si>
  <si>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</si>
  <si>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</si>
  <si>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</si>
  <si>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</si>
  <si>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</si>
  <si>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</si>
  <si>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</si>
  <si>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</si>
  <si>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</si>
  <si>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</si>
  <si>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</si>
  <si>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</si>
  <si>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</si>
  <si>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</si>
  <si>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</si>
  <si>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</si>
  <si>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</si>
  <si>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</si>
  <si>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</si>
  <si>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</si>
  <si>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</si>
  <si>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</si>
  <si>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</si>
  <si>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</si>
  <si>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</si>
  <si>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</si>
  <si>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</si>
  <si>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</si>
  <si>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</si>
  <si>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</si>
  <si>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</si>
  <si>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</si>
  <si>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</si>
  <si>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</si>
  <si>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</si>
  <si>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</si>
  <si>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</si>
  <si>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</si>
  <si>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</si>
  <si>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</si>
  <si>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</si>
  <si>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</si>
  <si>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</si>
  <si>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</si>
  <si>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</si>
  <si>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</si>
  <si>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</si>
  <si>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</si>
  <si>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</si>
  <si>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</si>
  <si>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</si>
  <si>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</si>
  <si>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</si>
  <si>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</si>
  <si>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</si>
  <si>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</si>
  <si>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</si>
  <si>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</si>
  <si>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</si>
  <si>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</si>
  <si>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</si>
  <si>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</si>
  <si>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</si>
  <si>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</si>
  <si>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</si>
  <si>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</si>
  <si>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</si>
  <si>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</si>
  <si>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</si>
  <si>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</si>
  <si>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</si>
  <si>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</si>
  <si>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</si>
  <si>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</si>
  <si>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</si>
  <si>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</si>
  <si>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</si>
  <si>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</si>
  <si>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</si>
  <si>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</si>
  <si>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</si>
  <si>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</si>
  <si>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</si>
  <si>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</si>
  <si>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</si>
  <si>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</si>
  <si>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</si>
  <si>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</si>
  <si>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</si>
  <si>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</si>
  <si>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</si>
  <si>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</si>
  <si>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</si>
  <si>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</si>
  <si>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</si>
  <si>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</si>
  <si>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</si>
  <si>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</si>
  <si>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</si>
  <si>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</si>
  <si>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</si>
  <si>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</si>
  <si>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</si>
  <si>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</si>
  <si>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</si>
  <si>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</si>
  <si>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</si>
  <si>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</si>
  <si>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</si>
  <si>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</si>
  <si>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</si>
  <si>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</si>
  <si>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</si>
  <si>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</si>
  <si>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</si>
  <si>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</si>
  <si>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</si>
  <si>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</si>
  <si>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</si>
  <si>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</si>
  <si>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</si>
  <si>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</si>
  <si>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</si>
  <si>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</si>
  <si>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</si>
  <si>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</si>
  <si>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</si>
  <si>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</si>
  <si>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</si>
  <si>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</si>
  <si>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</si>
  <si>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</si>
  <si>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</si>
  <si>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</si>
  <si>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</si>
  <si>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</si>
  <si>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</si>
  <si>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</si>
  <si>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</si>
  <si>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</si>
  <si>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</si>
  <si>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</si>
  <si>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</si>
  <si>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</si>
  <si>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</si>
  <si>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</si>
  <si>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</si>
  <si>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</si>
  <si>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</si>
  <si>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</si>
  <si>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</si>
  <si>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</si>
  <si>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</si>
  <si>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</si>
  <si>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</si>
  <si>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</si>
  <si>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</si>
  <si>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</si>
  <si>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</si>
  <si>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</si>
  <si>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</si>
  <si>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</si>
  <si>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</si>
  <si>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</si>
  <si>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</si>
  <si>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</si>
  <si>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</si>
  <si>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</si>
  <si>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</si>
  <si>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</si>
  <si>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</si>
  <si>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</si>
  <si>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</si>
  <si>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</si>
  <si>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</si>
  <si>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</si>
  <si>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</si>
  <si>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</si>
  <si>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</si>
  <si>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</si>
  <si>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</si>
  <si>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</si>
  <si>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</si>
  <si>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</si>
  <si>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</si>
  <si>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</si>
  <si>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</si>
  <si>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</si>
  <si>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</si>
  <si>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</si>
  <si>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</si>
  <si>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</si>
  <si>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</si>
  <si>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</si>
  <si>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</si>
  <si>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</si>
  <si>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</si>
  <si>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</si>
  <si>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</si>
  <si>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</si>
  <si>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</si>
  <si>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</si>
  <si>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</si>
  <si>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</si>
  <si>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</si>
  <si>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</si>
  <si>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</si>
  <si>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</si>
  <si>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</si>
  <si>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</si>
  <si>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</si>
  <si>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</si>
  <si>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</si>
  <si>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</si>
  <si>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</si>
  <si>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</si>
  <si>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</si>
  <si>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</si>
  <si>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</si>
  <si>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</si>
  <si>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</si>
  <si>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</si>
  <si>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</si>
  <si>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</si>
  <si>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</si>
  <si>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</si>
  <si>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</si>
  <si>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</si>
  <si>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</si>
  <si>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</si>
  <si>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</si>
  <si>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</si>
  <si>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</si>
  <si>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</si>
  <si>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</si>
  <si>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</si>
  <si>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</si>
  <si>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</si>
  <si>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</si>
  <si>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</si>
  <si>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</si>
  <si>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</si>
  <si>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</si>
  <si>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</si>
  <si>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</si>
  <si>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</si>
  <si>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</si>
  <si>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</si>
  <si>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</si>
  <si>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</si>
  <si>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</si>
  <si>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</si>
  <si>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</si>
  <si>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</si>
  <si>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</si>
  <si>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</si>
  <si>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</si>
  <si>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</si>
  <si>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</si>
  <si>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</si>
  <si>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</si>
  <si>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</si>
  <si>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</si>
  <si>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</si>
  <si>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</si>
  <si>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</si>
  <si>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</si>
  <si>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</si>
  <si>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</si>
  <si>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</si>
  <si>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</si>
  <si>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</si>
  <si>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</si>
  <si>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</si>
  <si>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</si>
  <si>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</si>
  <si>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</si>
  <si>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</si>
  <si>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</si>
  <si>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</si>
  <si>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</si>
  <si>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</si>
  <si>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</si>
  <si>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</si>
  <si>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</si>
  <si>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</si>
  <si>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</si>
  <si>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</si>
  <si>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</si>
  <si>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</si>
  <si>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</si>
  <si>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</si>
  <si>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</si>
  <si>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</si>
  <si>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</si>
  <si>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</si>
  <si>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</si>
  <si>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</si>
  <si>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</si>
  <si>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</si>
  <si>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</si>
  <si>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</si>
  <si>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</si>
  <si>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</si>
  <si>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</si>
  <si>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</si>
  <si>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</si>
  <si>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</si>
  <si>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</si>
  <si>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</si>
  <si>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</si>
  <si>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</si>
  <si>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</si>
  <si>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</si>
  <si>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</si>
  <si>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</si>
  <si>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</si>
  <si>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</si>
  <si>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</si>
  <si>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</si>
  <si>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</si>
  <si>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</si>
  <si>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</si>
  <si>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</si>
  <si>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</si>
  <si>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</si>
  <si>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</si>
  <si>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</si>
  <si>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</si>
  <si>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</si>
  <si>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</si>
  <si>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</si>
  <si>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</si>
  <si>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</si>
  <si>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</si>
  <si>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</si>
  <si>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</si>
  <si>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</si>
  <si>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</si>
  <si>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</si>
  <si>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</si>
  <si>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</si>
  <si>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</si>
  <si>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</si>
  <si>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</si>
  <si>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</si>
  <si>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</si>
  <si>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</si>
  <si>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</si>
  <si>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</si>
  <si>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</si>
  <si>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</si>
  <si>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</si>
  <si>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</si>
  <si>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</si>
  <si>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</si>
  <si>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</si>
  <si>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</si>
  <si>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</si>
  <si>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</si>
  <si>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</si>
  <si>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</si>
  <si>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</si>
  <si>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</si>
  <si>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</si>
  <si>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</si>
  <si>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</si>
  <si>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</si>
  <si>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</si>
  <si>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</si>
  <si>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</si>
  <si>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</si>
  <si>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</si>
  <si>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</si>
  <si>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</si>
  <si>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</si>
  <si>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</si>
  <si>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</si>
  <si>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</si>
  <si>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</si>
  <si>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</si>
  <si>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</si>
  <si>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</si>
  <si>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</si>
  <si>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</si>
  <si>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</si>
  <si>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</si>
  <si>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</si>
  <si>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</si>
  <si>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</si>
  <si>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</si>
  <si>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</si>
  <si>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</si>
  <si>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</si>
  <si>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</si>
  <si>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</si>
  <si>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</si>
  <si>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</si>
  <si>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</si>
  <si>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</si>
  <si>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</si>
  <si>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</si>
  <si>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</si>
  <si>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</si>
  <si>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</si>
  <si>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</si>
  <si>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</si>
  <si>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</si>
  <si>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</si>
  <si>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</si>
  <si>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</si>
  <si>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</si>
  <si>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</si>
  <si>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</si>
  <si>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</si>
  <si>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</si>
  <si>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</si>
  <si>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</si>
  <si>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</si>
  <si>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</si>
  <si>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</si>
  <si>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</si>
  <si>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</si>
  <si>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</si>
  <si>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</si>
  <si>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</si>
  <si>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</si>
  <si>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</si>
  <si>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</si>
  <si>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</si>
  <si>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</si>
  <si>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</si>
  <si>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</si>
  <si>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</si>
  <si>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</si>
  <si>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</si>
  <si>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</si>
  <si>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</si>
  <si>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</si>
  <si>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</si>
  <si>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</si>
  <si>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</si>
  <si>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</si>
  <si>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</si>
  <si>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</si>
  <si>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</si>
  <si>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</si>
  <si>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</si>
  <si>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</si>
  <si>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</si>
  <si>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</si>
  <si>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</si>
  <si>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</si>
  <si>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</si>
  <si>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</si>
  <si>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</si>
  <si>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</si>
  <si>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</si>
  <si>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</si>
  <si>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</si>
  <si>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</si>
  <si>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</si>
  <si>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</si>
  <si>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</si>
  <si>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</si>
  <si>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</si>
  <si>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</si>
  <si>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</si>
  <si>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</si>
  <si>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</si>
  <si>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</si>
  <si>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</si>
  <si>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</si>
  <si>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</si>
  <si>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</si>
  <si>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</si>
  <si>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</si>
  <si>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</si>
  <si>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</si>
  <si>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</si>
  <si>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</si>
  <si>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</si>
  <si>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</si>
  <si>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</si>
  <si>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</si>
  <si>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</si>
  <si>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</si>
  <si>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</si>
  <si>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</si>
  <si>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</si>
  <si>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</si>
  <si>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</si>
  <si>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</si>
  <si>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</si>
  <si>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</si>
  <si>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</si>
  <si>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</si>
  <si>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</si>
  <si>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</si>
  <si>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</si>
  <si>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</si>
  <si>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</si>
  <si>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</si>
  <si>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</si>
  <si>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</si>
  <si>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</si>
  <si>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</si>
  <si>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</si>
  <si>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</si>
  <si>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</si>
  <si>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</si>
  <si>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</si>
  <si>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</si>
  <si>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</si>
  <si>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</si>
  <si>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</si>
  <si>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</si>
  <si>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</si>
  <si>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</si>
  <si>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</si>
  <si>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</si>
  <si>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</si>
  <si>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</si>
  <si>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</si>
  <si>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</si>
  <si>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</si>
  <si>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</si>
  <si>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</si>
  <si>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</si>
  <si>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</si>
  <si>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</si>
  <si>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</si>
  <si>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</si>
  <si>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</si>
  <si>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</si>
  <si>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</si>
  <si>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</si>
  <si>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</si>
  <si>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</si>
  <si>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</si>
  <si>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</si>
  <si>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</si>
  <si>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</si>
  <si>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</si>
  <si>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</si>
  <si>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</si>
  <si>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</si>
  <si>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</si>
  <si>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</si>
  <si>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</si>
  <si>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</si>
  <si>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</si>
  <si>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</si>
  <si>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</si>
  <si>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</si>
  <si>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</si>
  <si>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</si>
  <si>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</si>
  <si>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</si>
  <si>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</si>
  <si>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</si>
  <si>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</si>
  <si>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</si>
  <si>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</si>
  <si>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</si>
  <si>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</si>
  <si>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</si>
  <si>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</si>
  <si>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</si>
  <si>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</si>
  <si>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</si>
  <si>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</si>
  <si>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</si>
  <si>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</si>
  <si>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</si>
  <si>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</si>
  <si>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</si>
  <si>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</si>
  <si>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</si>
  <si>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</si>
  <si>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</si>
  <si>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</si>
  <si>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</si>
  <si>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</si>
  <si>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</si>
  <si>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</si>
  <si>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</si>
  <si>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</si>
  <si>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</si>
  <si>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</si>
  <si>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</si>
  <si>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</si>
  <si>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</si>
  <si>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</si>
  <si>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</si>
  <si>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</si>
  <si>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</si>
  <si>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</si>
  <si>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</si>
  <si>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</si>
  <si>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</si>
  <si>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</si>
  <si>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</si>
  <si>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</si>
  <si>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</si>
  <si>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</si>
  <si>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</si>
  <si>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</si>
  <si>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</si>
  <si>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</si>
  <si>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</si>
  <si>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</si>
  <si>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</si>
  <si>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</si>
  <si>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</si>
  <si>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</si>
  <si>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</si>
  <si>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</si>
  <si>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</si>
  <si>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</si>
  <si>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</si>
  <si>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</si>
  <si>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</si>
  <si>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</si>
  <si>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</si>
  <si>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</si>
  <si>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</si>
  <si>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</si>
  <si>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</si>
  <si>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</si>
  <si>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</si>
  <si>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</si>
  <si>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</si>
  <si>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</si>
  <si>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</si>
  <si>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</si>
  <si>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</si>
  <si>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</si>
  <si>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</si>
  <si>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</si>
  <si>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</si>
  <si>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</si>
  <si>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</si>
  <si>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</si>
  <si>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</si>
  <si>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</si>
  <si>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</si>
  <si>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</si>
  <si>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</si>
  <si>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</si>
  <si>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</si>
  <si>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</si>
  <si>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</si>
  <si>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</si>
  <si>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</si>
  <si>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</si>
  <si>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</si>
  <si>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</si>
  <si>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</si>
  <si>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</si>
  <si>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</si>
  <si>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</si>
  <si>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</si>
  <si>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</si>
  <si>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</si>
  <si>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</si>
  <si>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</si>
  <si>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</si>
  <si>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</si>
  <si>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</si>
  <si>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</si>
  <si>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</si>
  <si>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</si>
  <si>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</si>
  <si>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</si>
  <si>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</si>
  <si>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</si>
  <si>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</si>
  <si>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</si>
  <si>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</si>
  <si>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</si>
  <si>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</si>
  <si>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</si>
  <si>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</si>
  <si>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</si>
  <si>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</si>
  <si>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</si>
  <si>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</si>
  <si>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</si>
  <si>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</si>
  <si>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</si>
  <si>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</si>
  <si>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</si>
  <si>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</si>
  <si>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</si>
  <si>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</si>
  <si>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</si>
  <si>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</si>
  <si>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</si>
  <si>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</si>
  <si>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</si>
  <si>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</si>
  <si>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</si>
  <si>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</si>
  <si>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</si>
  <si>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</si>
  <si>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</si>
  <si>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</si>
  <si>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</si>
  <si>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</si>
  <si>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</si>
  <si>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</si>
  <si>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</si>
  <si>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</si>
  <si>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</si>
  <si>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</si>
  <si>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</si>
  <si>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</si>
  <si>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</si>
  <si>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</si>
  <si>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</si>
  <si>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</si>
  <si>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</si>
  <si>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</si>
  <si>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</si>
  <si>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</si>
  <si>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</si>
  <si>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</si>
  <si>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</si>
  <si>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</si>
  <si>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</si>
  <si>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</si>
  <si>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</si>
  <si>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</si>
  <si>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</si>
  <si>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</si>
  <si>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</si>
  <si>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</si>
  <si>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</si>
  <si>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</si>
  <si>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</si>
  <si>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</si>
  <si>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</si>
  <si>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</si>
  <si>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</si>
  <si>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</si>
  <si>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</si>
  <si>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</si>
  <si>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</si>
  <si>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</si>
  <si>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</si>
  <si>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</si>
  <si>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</si>
  <si>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</si>
  <si>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</si>
  <si>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</si>
  <si>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</si>
  <si>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</si>
  <si>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</si>
  <si>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</si>
  <si>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</si>
  <si>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</si>
  <si>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</si>
  <si>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</si>
  <si>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</si>
  <si>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</si>
  <si>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</si>
  <si>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</si>
  <si>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</si>
  <si>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</si>
  <si>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</si>
  <si>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</si>
  <si>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</si>
  <si>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</si>
  <si>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</si>
  <si>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</si>
  <si>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</si>
  <si>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</si>
  <si>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</si>
  <si>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</si>
  <si>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</si>
  <si>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</si>
  <si>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</si>
  <si>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</si>
  <si>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</si>
  <si>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</si>
  <si>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</si>
  <si>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</si>
  <si>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</si>
  <si>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</si>
  <si>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</si>
  <si>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</si>
  <si>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</si>
  <si>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</si>
  <si>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</si>
  <si>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</si>
  <si>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</si>
  <si>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</si>
  <si>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</si>
  <si>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</si>
  <si>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</si>
  <si>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</si>
  <si>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</si>
  <si>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</si>
  <si>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</si>
  <si>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</si>
  <si>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</si>
  <si>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</si>
  <si>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</si>
  <si>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</si>
  <si>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</si>
  <si>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</si>
  <si>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</si>
  <si>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</si>
  <si>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</si>
  <si>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</si>
  <si>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</si>
  <si>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</si>
  <si>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</si>
  <si>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</si>
  <si>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</si>
  <si>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</si>
  <si>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</si>
  <si>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</si>
  <si>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</si>
  <si>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</si>
  <si>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</si>
  <si>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</si>
  <si>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</si>
  <si>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</si>
  <si>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</si>
  <si>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</si>
  <si>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</si>
  <si>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</si>
  <si>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</si>
  <si>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</si>
  <si>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</si>
  <si>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</si>
  <si>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</si>
  <si>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</si>
  <si>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</si>
  <si>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</si>
  <si>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</si>
  <si>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</si>
  <si>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</si>
  <si>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</si>
  <si>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</si>
  <si>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</si>
  <si>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</si>
  <si>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</si>
  <si>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</si>
  <si>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</si>
  <si>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</si>
  <si>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</si>
  <si>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</si>
  <si>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</si>
  <si>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</si>
  <si>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</si>
  <si>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</si>
  <si>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</si>
  <si>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</si>
  <si>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</si>
  <si>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</si>
  <si>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</si>
  <si>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</si>
  <si>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</si>
  <si>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</si>
  <si>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</si>
  <si>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</si>
  <si>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</si>
  <si>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</si>
  <si>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</si>
  <si>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</si>
  <si>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</si>
  <si>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</si>
  <si>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</si>
  <si>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</si>
  <si>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</si>
  <si>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</si>
  <si>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</si>
  <si>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</si>
  <si>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</si>
  <si>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</si>
  <si>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</si>
  <si>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</si>
  <si>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</si>
  <si>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</si>
  <si>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</si>
  <si>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</si>
  <si>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</si>
  <si>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</si>
  <si>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</si>
  <si>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</si>
  <si>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</si>
  <si>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</si>
  <si>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</si>
  <si>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</si>
  <si>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</si>
  <si>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</si>
  <si>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</si>
  <si>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</si>
  <si>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</si>
  <si>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</si>
  <si>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</si>
  <si>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</si>
  <si>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</si>
  <si>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</si>
  <si>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</si>
  <si>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</si>
  <si>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</si>
  <si>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</si>
  <si>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</si>
  <si>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</si>
  <si>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</si>
  <si>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</si>
  <si>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</si>
  <si>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</si>
  <si>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</si>
  <si>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</si>
  <si>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</si>
  <si>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</si>
  <si>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</si>
  <si>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</si>
  <si>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</si>
  <si>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</si>
  <si>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</si>
  <si>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</si>
  <si>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</si>
  <si>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</si>
  <si>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</si>
  <si>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</si>
  <si>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</si>
  <si>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</si>
  <si>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</si>
  <si>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</si>
  <si>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</si>
  <si>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</si>
  <si>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</si>
  <si>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</si>
  <si>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</si>
  <si>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</si>
  <si>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</si>
  <si>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</si>
  <si>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</si>
  <si>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</si>
  <si>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</si>
  <si>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</si>
  <si>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</si>
  <si>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</si>
  <si>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</si>
  <si>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</si>
  <si>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</si>
  <si>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</si>
  <si>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</si>
  <si>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</si>
  <si>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</si>
  <si>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</si>
  <si>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</si>
  <si>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</si>
  <si>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</si>
  <si>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</si>
  <si>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</si>
  <si>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</si>
  <si>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</si>
  <si>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</si>
  <si>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</si>
  <si>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</si>
  <si>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</si>
  <si>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</si>
  <si>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</si>
  <si>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</si>
  <si>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</si>
  <si>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</si>
  <si>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</si>
  <si>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</si>
  <si>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</si>
  <si>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</si>
  <si>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</si>
  <si>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</si>
  <si>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</si>
  <si>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</si>
  <si>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</si>
  <si>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</si>
  <si>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</si>
  <si>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</si>
  <si>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</si>
  <si>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</si>
  <si>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</si>
  <si>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</si>
  <si>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</si>
  <si>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</si>
  <si>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</si>
  <si>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</si>
  <si>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</si>
  <si>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</si>
  <si>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</si>
  <si>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</si>
  <si>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</si>
  <si>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</si>
  <si>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</si>
  <si>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</si>
  <si>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</si>
  <si>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</si>
  <si>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</si>
  <si>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</si>
  <si>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</si>
  <si>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</si>
  <si>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</si>
  <si>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</si>
  <si>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</si>
  <si>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</si>
  <si>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</si>
  <si>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</si>
  <si>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</si>
  <si>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</si>
  <si>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</si>
  <si>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</si>
  <si>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</si>
  <si>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</si>
  <si>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</si>
  <si>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</si>
  <si>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</si>
  <si>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</si>
  <si>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</si>
  <si>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</si>
  <si>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</si>
  <si>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</si>
  <si>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</si>
  <si>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</si>
  <si>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</si>
  <si>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</si>
  <si>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</si>
  <si>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</si>
  <si>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</si>
  <si>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</si>
  <si>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</si>
  <si>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</si>
  <si>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</si>
  <si>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</si>
  <si>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</si>
  <si>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</si>
  <si>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</si>
  <si>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</si>
  <si>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</si>
  <si>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</si>
  <si>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</si>
  <si>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</si>
  <si>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</si>
  <si>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</si>
  <si>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</si>
  <si>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</si>
  <si>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</si>
  <si>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</si>
  <si>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</si>
  <si>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</si>
  <si>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</si>
  <si>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</si>
  <si>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</si>
  <si>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</si>
  <si>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</si>
  <si>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</si>
  <si>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</si>
  <si>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</si>
  <si>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</si>
  <si>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</si>
  <si>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</si>
  <si>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</si>
  <si>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</si>
  <si>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</si>
  <si>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</si>
  <si>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</si>
  <si>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</si>
  <si>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</si>
  <si>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</si>
  <si>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</si>
  <si>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</si>
  <si>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</si>
  <si>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</si>
  <si>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</si>
  <si>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</si>
  <si>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</si>
  <si>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</si>
  <si>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</si>
  <si>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</si>
  <si>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</si>
  <si>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</si>
  <si>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</si>
  <si>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</si>
  <si>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</si>
  <si>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</si>
  <si>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</si>
  <si>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</si>
  <si>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</si>
  <si>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</si>
  <si>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</si>
  <si>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</si>
  <si>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</si>
  <si>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</si>
  <si>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</si>
  <si>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</si>
  <si>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</si>
  <si>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</si>
  <si>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</si>
  <si>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</si>
  <si>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</si>
  <si>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</si>
  <si>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</si>
  <si>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</si>
  <si>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</si>
  <si>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</si>
  <si>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</si>
  <si>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</si>
  <si>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</si>
  <si>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</si>
  <si>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</si>
  <si>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</si>
  <si>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</si>
  <si>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</si>
  <si>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</si>
  <si>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</si>
  <si>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</si>
  <si>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</si>
  <si>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</si>
  <si>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</si>
  <si>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</si>
  <si>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</si>
  <si>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</si>
  <si>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</si>
  <si>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</si>
  <si>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</si>
  <si>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</si>
  <si>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</si>
  <si>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</si>
  <si>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</si>
  <si>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</si>
  <si>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</si>
  <si>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</si>
  <si>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</si>
  <si>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</si>
  <si>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</si>
  <si>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</si>
  <si>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</si>
  <si>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</si>
  <si>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</si>
  <si>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</si>
  <si>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</si>
  <si>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</si>
  <si>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</si>
  <si>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</si>
  <si>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</si>
  <si>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</si>
  <si>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</si>
  <si>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</si>
  <si>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</si>
  <si>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</si>
  <si>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</si>
  <si>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</si>
  <si>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</si>
  <si>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</si>
  <si>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</si>
  <si>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</si>
  <si>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</si>
  <si>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</si>
  <si>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</si>
  <si>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</si>
  <si>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</si>
  <si>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</si>
  <si>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</si>
  <si>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</si>
  <si>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</si>
  <si>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</si>
  <si>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</si>
  <si>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</si>
  <si>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</si>
  <si>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</si>
  <si>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</si>
  <si>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</si>
  <si>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</si>
  <si>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</si>
  <si>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</si>
  <si>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</si>
  <si>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</si>
  <si>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</si>
  <si>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</si>
  <si>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</si>
  <si>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</si>
  <si>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</si>
  <si>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</si>
  <si>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</si>
  <si>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</si>
  <si>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</si>
  <si>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</si>
  <si>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</si>
  <si>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</si>
  <si>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</si>
  <si>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</si>
  <si>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</si>
  <si>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</si>
  <si>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</si>
  <si>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</si>
  <si>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</si>
  <si>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</si>
  <si>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</si>
  <si>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</si>
  <si>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</si>
  <si>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</si>
  <si>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</si>
  <si>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</si>
  <si>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</si>
  <si>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</si>
  <si>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</si>
  <si>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</si>
  <si>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</si>
  <si>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</si>
  <si>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</si>
  <si>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</si>
  <si>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</si>
  <si>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</si>
  <si>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</si>
  <si>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</si>
  <si>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</si>
  <si>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</si>
  <si>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</si>
  <si>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</si>
  <si>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</si>
  <si>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</si>
  <si>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</si>
  <si>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</si>
  <si>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</si>
  <si>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</si>
  <si>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</si>
  <si>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</si>
  <si>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</si>
  <si>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</si>
  <si>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</si>
  <si>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</si>
  <si>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</si>
  <si>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</si>
  <si>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</si>
  <si>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</si>
  <si>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</si>
  <si>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</si>
  <si>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</si>
  <si>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</si>
  <si>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</si>
  <si>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</si>
  <si>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</si>
  <si>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</si>
  <si>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</si>
  <si>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</si>
  <si>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</si>
  <si>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</si>
  <si>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</si>
  <si>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</si>
  <si>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</si>
  <si>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</si>
  <si>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</si>
  <si>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</si>
  <si>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</si>
  <si>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</si>
  <si>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</si>
  <si>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</si>
  <si>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</si>
  <si>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</si>
  <si>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</si>
  <si>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</si>
  <si>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</si>
  <si>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</si>
  <si>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</si>
  <si>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</si>
  <si>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</si>
  <si>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</si>
  <si>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</si>
  <si>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</si>
  <si>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</si>
  <si>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</si>
  <si>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</si>
  <si>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</si>
  <si>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</si>
  <si>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</si>
  <si>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</si>
  <si>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</si>
  <si>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</si>
  <si>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</si>
  <si>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</si>
  <si>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</si>
  <si>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</si>
  <si>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</si>
  <si>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</si>
  <si>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</si>
  <si>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</si>
  <si>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</si>
  <si>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</si>
  <si>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</si>
  <si>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</si>
  <si>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</si>
  <si>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</si>
  <si>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</si>
  <si>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</si>
  <si>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</si>
  <si>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</si>
  <si>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</si>
  <si>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</si>
  <si>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</si>
  <si>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</si>
  <si>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</si>
  <si>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</si>
  <si>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</si>
  <si>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</si>
  <si>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</si>
  <si>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</si>
  <si>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</si>
  <si>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</si>
  <si>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</si>
  <si>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</si>
  <si>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</si>
  <si>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</si>
  <si>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</si>
  <si>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</si>
  <si>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</si>
  <si>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</si>
  <si>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</si>
  <si>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</si>
  <si>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</si>
  <si>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</si>
  <si>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</si>
  <si>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</si>
  <si>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</si>
  <si>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</si>
  <si>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</si>
  <si>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</si>
  <si>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</si>
  <si>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</si>
  <si>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</si>
  <si>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</si>
  <si>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</si>
  <si>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</si>
  <si>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</si>
  <si>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</si>
  <si>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</si>
  <si>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</si>
  <si>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</si>
  <si>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</si>
  <si>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</si>
  <si>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</si>
  <si>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</si>
  <si>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</si>
  <si>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</si>
  <si>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</si>
  <si>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</si>
  <si>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</si>
  <si>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</si>
  <si>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</si>
  <si>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</si>
  <si>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</si>
  <si>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</si>
  <si>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</si>
  <si>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</si>
  <si>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</si>
  <si>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</si>
  <si>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</si>
  <si>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</si>
  <si>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</si>
  <si>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</si>
  <si>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</si>
  <si>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</si>
  <si>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</si>
  <si>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</si>
  <si>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</si>
  <si>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</si>
  <si>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</si>
  <si>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</si>
  <si>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</si>
  <si>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</si>
  <si>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</si>
  <si>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</si>
  <si>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</si>
  <si>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</si>
  <si>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</si>
  <si>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</si>
  <si>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</si>
  <si>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</si>
  <si>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</si>
  <si>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</si>
  <si>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</si>
  <si>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</si>
  <si>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</si>
  <si>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</si>
  <si>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</si>
  <si>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</si>
  <si>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</si>
  <si>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</si>
  <si>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</si>
  <si>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</si>
  <si>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</si>
  <si>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</si>
  <si>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</si>
  <si>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</si>
  <si>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</si>
  <si>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</si>
  <si>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</si>
  <si>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</si>
  <si>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</si>
  <si>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</si>
  <si>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</si>
  <si>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</si>
  <si>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</si>
  <si>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</si>
  <si>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</si>
  <si>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</si>
  <si>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</si>
  <si>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</si>
  <si>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</si>
  <si>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</si>
  <si>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</si>
  <si>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</si>
  <si>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</si>
  <si>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</si>
  <si>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</si>
  <si>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</si>
  <si>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</si>
  <si>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</si>
  <si>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</si>
  <si>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</si>
  <si>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</si>
  <si>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</si>
  <si>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</si>
  <si>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</si>
  <si>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</si>
  <si>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</si>
  <si>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</si>
  <si>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</si>
  <si>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</si>
  <si>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</si>
  <si>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</si>
  <si>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</si>
  <si>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</si>
  <si>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</si>
  <si>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</si>
  <si>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</si>
  <si>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</si>
  <si>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</si>
  <si>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</si>
  <si>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</si>
  <si>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</si>
  <si>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</si>
  <si>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</si>
  <si>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</si>
  <si>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</si>
  <si>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</si>
  <si>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</si>
  <si>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</si>
  <si>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</si>
  <si>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</si>
  <si>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</si>
  <si>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</si>
  <si>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</si>
  <si>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</si>
  <si>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</si>
  <si>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</si>
  <si>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</si>
  <si>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</si>
  <si>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</si>
  <si>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</si>
  <si>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</si>
  <si>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</si>
  <si>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</si>
  <si>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</si>
  <si>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</si>
  <si>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</si>
  <si>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</si>
  <si>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</si>
  <si>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</si>
  <si>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</si>
  <si>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</si>
  <si>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</si>
  <si>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</si>
  <si>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</si>
  <si>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</si>
  <si>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</si>
  <si>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</si>
  <si>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</si>
  <si>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</si>
  <si>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</si>
  <si>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</si>
  <si>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</si>
  <si>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</si>
  <si>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</si>
  <si>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</si>
  <si>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</si>
  <si>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</si>
  <si>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</si>
  <si>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</si>
  <si>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</si>
  <si>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</si>
  <si>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</si>
  <si>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</si>
  <si>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</si>
  <si>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</si>
  <si>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</si>
  <si>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</si>
  <si>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</si>
  <si>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</si>
  <si>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</si>
  <si>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</si>
  <si>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</si>
  <si>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</si>
  <si>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</si>
  <si>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</si>
  <si>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</si>
  <si>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</si>
  <si>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</si>
  <si>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</si>
  <si>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</si>
  <si>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</si>
  <si>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</si>
  <si>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</si>
  <si>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</si>
  <si>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</si>
  <si>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</si>
  <si>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</si>
  <si>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</si>
  <si>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</si>
  <si>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</si>
  <si>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</si>
  <si>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</si>
  <si>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</si>
  <si>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</si>
  <si>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</si>
  <si>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</si>
  <si>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</si>
  <si>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</si>
  <si>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</si>
  <si>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</si>
  <si>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</si>
  <si>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</si>
  <si>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</si>
  <si>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</si>
  <si>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</si>
  <si>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</si>
  <si>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</si>
  <si>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</si>
  <si>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</si>
  <si>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</si>
  <si>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</si>
  <si>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</si>
  <si>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</si>
  <si>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</si>
  <si>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</si>
  <si>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</si>
  <si>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</si>
  <si>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</si>
  <si>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</si>
  <si>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</si>
  <si>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</si>
  <si>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</si>
  <si>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</si>
  <si>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</si>
  <si>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</si>
  <si>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</si>
  <si>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</si>
  <si>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</si>
  <si>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</si>
  <si>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</si>
  <si>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</si>
  <si>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</si>
  <si>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</si>
  <si>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</si>
  <si>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</si>
  <si>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</si>
  <si>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</si>
  <si>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</si>
  <si>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</si>
  <si>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</si>
  <si>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</si>
  <si>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</si>
  <si>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</si>
  <si>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</si>
  <si>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</si>
  <si>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</si>
  <si>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</si>
  <si>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</si>
  <si>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</si>
  <si>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</si>
  <si>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</si>
  <si>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</si>
  <si>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</si>
  <si>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</si>
  <si>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</si>
  <si>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</si>
  <si>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</si>
  <si>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</si>
  <si>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</si>
  <si>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</si>
  <si>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</si>
  <si>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</si>
  <si>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</si>
  <si>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</si>
  <si>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</si>
  <si>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</si>
  <si>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</si>
  <si>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</si>
  <si>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</si>
  <si>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</si>
  <si>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</si>
  <si>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</si>
  <si>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</si>
  <si>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</si>
  <si>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</si>
  <si>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</si>
  <si>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</si>
  <si>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</si>
  <si>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</si>
  <si>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</si>
  <si>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</si>
  <si>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</si>
  <si>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</si>
  <si>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</si>
  <si>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</si>
  <si>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</si>
  <si>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</si>
  <si>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</si>
  <si>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</si>
  <si>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</si>
  <si>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</si>
  <si>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</si>
  <si>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</si>
  <si>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</si>
  <si>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</si>
  <si>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</si>
  <si>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</si>
  <si>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</si>
  <si>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</si>
  <si>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</si>
  <si>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</si>
  <si>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</si>
  <si>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</si>
  <si>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</si>
  <si>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</si>
  <si>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</si>
  <si>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</si>
  <si>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</si>
  <si>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</si>
  <si>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</si>
  <si>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</si>
  <si>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</si>
  <si>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</si>
  <si>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</si>
  <si>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</si>
  <si>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</si>
  <si>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</si>
  <si>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</si>
  <si>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</si>
  <si>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</si>
  <si>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</si>
  <si>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</si>
  <si>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</si>
  <si>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</si>
  <si>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</si>
  <si>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</si>
  <si>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</si>
  <si>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</si>
  <si>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</si>
  <si>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</si>
  <si>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</si>
  <si>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</si>
  <si>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</si>
  <si>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</si>
  <si>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</si>
  <si>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</si>
  <si>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</si>
  <si>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</si>
  <si>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</si>
  <si>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</si>
  <si>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</si>
  <si>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</si>
  <si>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</si>
  <si>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</si>
  <si>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</si>
  <si>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</si>
  <si>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</si>
  <si>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</si>
  <si>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</si>
  <si>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</si>
  <si>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</si>
  <si>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</si>
  <si>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</si>
  <si>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</si>
  <si>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</si>
  <si>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</si>
  <si>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</si>
  <si>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</si>
  <si>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</si>
  <si>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</si>
  <si>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</si>
  <si>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</si>
  <si>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</si>
  <si>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</si>
  <si>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</si>
  <si>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</si>
  <si>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</si>
  <si>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</si>
  <si>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</si>
  <si>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</si>
  <si>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</si>
  <si>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</si>
  <si>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</si>
  <si>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</si>
  <si>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</si>
  <si>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</si>
  <si>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</si>
  <si>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</si>
  <si>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</si>
  <si>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</si>
  <si>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</si>
  <si>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</si>
  <si>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</si>
  <si>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</si>
  <si>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</si>
  <si>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</si>
  <si>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</si>
  <si>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</si>
  <si>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</si>
  <si>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</si>
  <si>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</si>
  <si>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</si>
  <si>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</si>
  <si>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</si>
  <si>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</si>
  <si>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</si>
  <si>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</si>
  <si>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</si>
  <si>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</si>
  <si>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</si>
  <si>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</si>
  <si>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</si>
  <si>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</si>
  <si>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</si>
  <si>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</si>
  <si>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</si>
  <si>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</si>
  <si>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</si>
  <si>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</si>
  <si>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</si>
  <si>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</si>
  <si>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</si>
  <si>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</si>
  <si>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</si>
  <si>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</si>
  <si>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</si>
  <si>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</si>
  <si>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</si>
  <si>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</si>
  <si>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</si>
  <si>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</si>
  <si>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</si>
  <si>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</si>
  <si>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</si>
  <si>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</si>
  <si>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</si>
  <si>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</si>
  <si>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</si>
  <si>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</si>
  <si>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</si>
  <si>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</si>
  <si>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</si>
  <si>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</si>
  <si>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</si>
  <si>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</si>
  <si>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</si>
  <si>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</si>
  <si>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</si>
  <si>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</si>
  <si>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</si>
  <si>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</si>
  <si>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</si>
  <si>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</si>
  <si>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</si>
  <si>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</si>
  <si>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</si>
  <si>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</si>
  <si>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</si>
  <si>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</si>
  <si>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</si>
  <si>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</si>
  <si>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</si>
  <si>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</si>
  <si>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</si>
  <si>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</si>
  <si>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</si>
  <si>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</si>
  <si>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</si>
  <si>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</si>
  <si>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</si>
  <si>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</si>
  <si>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</si>
  <si>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</si>
  <si>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</si>
  <si>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</si>
  <si>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</si>
  <si>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</si>
  <si>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</si>
  <si>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</si>
  <si>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</si>
  <si>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</si>
  <si>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</si>
  <si>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</si>
  <si>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</si>
  <si>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</si>
  <si>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</si>
  <si>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</si>
  <si>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</si>
  <si>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</si>
  <si>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</si>
  <si>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</si>
  <si>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</si>
  <si>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</si>
  <si>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</si>
  <si>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</si>
  <si>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</si>
  <si>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</si>
  <si>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</si>
  <si>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</si>
  <si>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</si>
  <si>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</si>
  <si>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</si>
  <si>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</si>
  <si>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</si>
  <si>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</si>
  <si>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</si>
  <si>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</si>
  <si>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</si>
  <si>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</si>
  <si>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</si>
  <si>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</si>
  <si>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</si>
  <si>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</si>
  <si>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</si>
  <si>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</si>
  <si>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</si>
  <si>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</si>
  <si>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</si>
  <si>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</si>
  <si>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</si>
  <si>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</si>
  <si>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</si>
  <si>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</si>
  <si>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</si>
  <si>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</si>
  <si>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</si>
  <si>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</si>
  <si>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</si>
  <si>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</si>
  <si>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</si>
  <si>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</si>
  <si>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</si>
  <si>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</si>
  <si>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</si>
  <si>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</si>
  <si>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</si>
  <si>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</si>
  <si>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</si>
  <si>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</si>
  <si>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</si>
  <si>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</si>
  <si>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</si>
  <si>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</si>
  <si>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</si>
  <si>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</si>
  <si>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</si>
  <si>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</si>
  <si>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</si>
  <si>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</si>
  <si>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</si>
  <si>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</si>
  <si>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</si>
  <si>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</si>
  <si>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</si>
  <si>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</si>
  <si>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</si>
  <si>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</si>
  <si>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</si>
  <si>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</si>
  <si>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</si>
  <si>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</si>
  <si>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</si>
  <si>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</si>
  <si>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</si>
  <si>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</si>
  <si>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</si>
  <si>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</si>
  <si>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</si>
  <si>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</si>
  <si>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</si>
  <si>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</si>
  <si>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</si>
  <si>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</si>
  <si>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</si>
  <si>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</si>
  <si>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</si>
  <si>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</si>
  <si>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</si>
  <si>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</si>
  <si>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</si>
  <si>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</si>
  <si>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</si>
  <si>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</si>
  <si>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</si>
  <si>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</si>
  <si>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</si>
  <si>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</si>
  <si>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</si>
  <si>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</si>
  <si>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</si>
  <si>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</si>
  <si>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</si>
  <si>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</si>
  <si>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</si>
  <si>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</si>
  <si>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</si>
  <si>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</si>
  <si>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</si>
  <si>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</si>
  <si>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</si>
  <si>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</si>
  <si>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</si>
  <si>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</si>
  <si>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</si>
  <si>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</si>
  <si>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</si>
  <si>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</si>
  <si>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</si>
  <si>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</si>
  <si>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</si>
  <si>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</si>
  <si>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</si>
  <si>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</si>
  <si>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</si>
  <si>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</si>
  <si>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</si>
  <si>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</si>
  <si>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</si>
  <si>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</si>
  <si>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</si>
  <si>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</si>
  <si>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</si>
  <si>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</si>
  <si>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</si>
  <si>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</si>
  <si>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</si>
  <si>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</si>
  <si>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</si>
  <si>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</si>
  <si>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</si>
  <si>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</si>
  <si>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</si>
  <si>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</si>
  <si>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</si>
  <si>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</si>
  <si>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</si>
  <si>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</si>
  <si>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</si>
  <si>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</si>
  <si>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</si>
  <si>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</si>
  <si>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</si>
  <si>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</si>
  <si>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</si>
  <si>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</si>
  <si>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</si>
  <si>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</si>
  <si>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</si>
  <si>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</si>
  <si>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</si>
  <si>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</si>
  <si>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</si>
  <si>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</si>
  <si>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</si>
  <si>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</si>
  <si>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</si>
  <si>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</si>
  <si>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</si>
  <si>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</si>
  <si>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</si>
  <si>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</si>
  <si>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</si>
  <si>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</si>
  <si>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</si>
  <si>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</si>
  <si>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</si>
  <si>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</si>
  <si>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</si>
  <si>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</si>
  <si>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</si>
  <si>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</si>
  <si>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</si>
  <si>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</si>
  <si>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</si>
  <si>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</si>
  <si>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</si>
  <si>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</si>
  <si>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</si>
  <si>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</si>
  <si>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</si>
  <si>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</si>
  <si>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</si>
  <si>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</si>
  <si>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</si>
  <si>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</si>
  <si>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</si>
  <si>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</si>
  <si>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</si>
  <si>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</si>
  <si>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</si>
  <si>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</si>
  <si>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</si>
  <si>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</si>
  <si>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</si>
  <si>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</si>
  <si>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</si>
  <si>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</si>
  <si>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</si>
  <si>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</si>
  <si>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</si>
  <si>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</si>
  <si>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</si>
  <si>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</si>
  <si>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</si>
  <si>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</si>
  <si>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</si>
  <si>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</si>
  <si>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</si>
  <si>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</si>
  <si>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</si>
  <si>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</si>
  <si>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</si>
  <si>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</si>
  <si>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</si>
  <si>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</si>
  <si>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</si>
  <si>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</si>
  <si>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</si>
  <si>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</si>
  <si>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</si>
  <si>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</si>
  <si>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</si>
  <si>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</si>
  <si>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</si>
  <si>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</si>
  <si>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</si>
  <si>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</si>
  <si>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</si>
  <si>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</si>
  <si>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</si>
  <si>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</si>
  <si>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</si>
  <si>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</si>
  <si>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</si>
  <si>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</si>
  <si>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</si>
  <si>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</si>
  <si>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</si>
  <si>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</si>
  <si>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</si>
  <si>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</si>
  <si>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</si>
  <si>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</si>
  <si>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</si>
  <si>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</si>
  <si>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</si>
  <si>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</si>
  <si>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</si>
  <si>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</si>
  <si>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</si>
  <si>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</si>
  <si>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</si>
  <si>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</si>
  <si>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</si>
  <si>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</si>
  <si>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</si>
  <si>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</si>
  <si>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</si>
  <si>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</si>
  <si>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</si>
  <si>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</si>
  <si>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</si>
  <si>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</si>
  <si>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</si>
  <si>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</si>
  <si>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</si>
  <si>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</si>
  <si>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</si>
  <si>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</si>
  <si>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</si>
  <si>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</si>
  <si>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</si>
  <si>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</si>
  <si>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</si>
  <si>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</si>
  <si>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</si>
  <si>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</si>
  <si>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</si>
  <si>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</si>
  <si>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</si>
  <si>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</si>
  <si>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</si>
  <si>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</si>
  <si>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</si>
  <si>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</si>
  <si>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</si>
  <si>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</si>
  <si>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</si>
  <si>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</si>
  <si>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</si>
  <si>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</si>
  <si>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</si>
  <si>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</si>
  <si>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</si>
  <si>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</si>
  <si>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</si>
  <si>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</si>
  <si>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</si>
  <si>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</si>
  <si>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</si>
  <si>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</si>
  <si>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</si>
  <si>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</si>
  <si>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</si>
  <si>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</si>
  <si>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</si>
  <si>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</si>
  <si>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</si>
  <si>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</si>
  <si>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</si>
  <si>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</si>
  <si>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</si>
  <si>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</si>
  <si>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</si>
  <si>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</si>
  <si>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</si>
  <si>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</si>
  <si>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</si>
  <si>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</si>
  <si>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</si>
  <si>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</si>
  <si>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</si>
  <si>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</si>
  <si>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</si>
  <si>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</si>
  <si>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</si>
  <si>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</si>
  <si>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</si>
  <si>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</si>
  <si>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</si>
  <si>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</si>
  <si>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</si>
  <si>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</si>
  <si>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</si>
  <si>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</si>
  <si>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</si>
  <si>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</si>
  <si>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</si>
  <si>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</si>
  <si>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</si>
  <si>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</si>
  <si>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</si>
  <si>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</si>
  <si>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</si>
  <si>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</si>
  <si>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</si>
  <si>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</si>
  <si>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</si>
  <si>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</si>
  <si>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</si>
  <si>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</si>
  <si>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</si>
  <si>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</si>
  <si>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</si>
  <si>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</si>
  <si>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</si>
  <si>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</si>
  <si>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</si>
  <si>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</si>
  <si>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</si>
  <si>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</si>
  <si>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</si>
  <si>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</si>
  <si>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</si>
  <si>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</si>
  <si>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</si>
  <si>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</si>
  <si>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</si>
  <si>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</si>
  <si>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</si>
  <si>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</si>
  <si>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</si>
  <si>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</si>
  <si>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</si>
  <si>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</si>
  <si>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</si>
  <si>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</si>
  <si>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</si>
  <si>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</si>
  <si>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</si>
  <si>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</si>
  <si>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</si>
  <si>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</si>
  <si>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</si>
  <si>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</si>
  <si>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</si>
  <si>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</si>
  <si>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</si>
  <si>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</si>
  <si>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</si>
  <si>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</si>
  <si>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</si>
  <si>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</si>
  <si>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</si>
  <si>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</si>
  <si>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</si>
  <si>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</si>
  <si>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</si>
  <si>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</si>
  <si>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</si>
  <si>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</si>
  <si>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</si>
  <si>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</si>
  <si>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</si>
  <si>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</si>
  <si>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</si>
  <si>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</si>
  <si>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</si>
  <si>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</si>
  <si>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</si>
  <si>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</si>
  <si>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</si>
  <si>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</si>
  <si>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</si>
  <si>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</si>
  <si>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</si>
  <si>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</si>
  <si>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</si>
  <si>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</si>
  <si>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</si>
  <si>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</si>
  <si>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</si>
  <si>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</si>
  <si>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</si>
  <si>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</si>
  <si>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</si>
  <si>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</si>
  <si>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</si>
  <si>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</si>
  <si>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</si>
  <si>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</si>
  <si>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</si>
  <si>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</si>
  <si>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</si>
  <si>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</si>
  <si>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</si>
  <si>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</si>
  <si>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</si>
  <si>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</si>
  <si>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</si>
  <si>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</si>
  <si>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</si>
  <si>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</si>
  <si>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</si>
  <si>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</si>
  <si>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</si>
  <si>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</si>
  <si>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</si>
  <si>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</si>
  <si>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</si>
  <si>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</si>
  <si>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</si>
  <si>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</si>
  <si>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</si>
  <si>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</si>
  <si>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</si>
  <si>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</si>
  <si>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</si>
  <si>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</si>
  <si>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</si>
  <si>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</si>
  <si>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</si>
  <si>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</si>
  <si>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</si>
  <si>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</si>
  <si>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</si>
  <si>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</si>
  <si>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</si>
  <si>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</si>
  <si>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</si>
  <si>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</si>
  <si>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</si>
  <si>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</si>
  <si>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</si>
  <si>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</si>
  <si>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</si>
  <si>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</si>
  <si>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</si>
  <si>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</si>
  <si>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</si>
  <si>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</si>
  <si>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</si>
  <si>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</si>
  <si>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</si>
  <si>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</si>
  <si>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</si>
  <si>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</si>
  <si>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</si>
  <si>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</si>
  <si>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</si>
  <si>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</si>
  <si>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</si>
  <si>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</si>
  <si>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</si>
  <si>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</si>
  <si>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</si>
  <si>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</si>
  <si>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</si>
  <si>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</si>
  <si>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</si>
  <si>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</si>
  <si>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</si>
  <si>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</si>
  <si>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</si>
  <si>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</si>
  <si>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</si>
  <si>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</si>
  <si>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</si>
  <si>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</si>
  <si>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</si>
  <si>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</si>
  <si>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</si>
  <si>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</si>
  <si>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</si>
  <si>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</si>
  <si>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</si>
  <si>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</si>
  <si>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</si>
  <si>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</si>
  <si>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</si>
  <si>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</si>
  <si>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</si>
  <si>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</si>
  <si>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</si>
  <si>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</si>
  <si>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</si>
  <si>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</si>
  <si>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</si>
  <si>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</si>
  <si>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</si>
  <si>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</si>
  <si>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</si>
  <si>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</si>
  <si>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</si>
  <si>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</si>
  <si>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</si>
  <si>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</si>
  <si>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</si>
  <si>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</si>
  <si>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</si>
  <si>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</si>
  <si>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</si>
  <si>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</si>
  <si>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</si>
  <si>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</si>
  <si>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</si>
  <si>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</si>
  <si>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</si>
  <si>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</si>
  <si>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</si>
  <si>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</si>
  <si>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</si>
  <si>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</si>
  <si>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</si>
  <si>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</si>
  <si>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</si>
  <si>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</si>
  <si>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</si>
  <si>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</si>
  <si>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</si>
  <si>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</si>
  <si>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</si>
  <si>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</si>
  <si>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</si>
  <si>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</si>
  <si>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</si>
  <si>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</si>
  <si>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</si>
  <si>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</si>
  <si>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</si>
  <si>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</si>
  <si>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</si>
  <si>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</si>
  <si>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</si>
  <si>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</si>
  <si>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</si>
  <si>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</si>
  <si>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</si>
  <si>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</si>
  <si>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</si>
  <si>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</si>
  <si>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</si>
  <si>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</si>
  <si>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</si>
  <si>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</si>
  <si>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</si>
  <si>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</si>
  <si>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</si>
  <si>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</si>
  <si>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</si>
  <si>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</si>
  <si>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</si>
  <si>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</si>
  <si>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</si>
  <si>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</si>
  <si>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</si>
  <si>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</si>
  <si>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</si>
  <si>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</si>
  <si>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</si>
  <si>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</si>
  <si>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</si>
  <si>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</si>
  <si>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</si>
  <si>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</si>
  <si>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</si>
  <si>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</si>
  <si>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</si>
  <si>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</si>
  <si>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</si>
  <si>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</si>
  <si>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</si>
  <si>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</si>
  <si>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</si>
  <si>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</si>
  <si>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</si>
  <si>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</si>
  <si>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</si>
  <si>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</si>
  <si>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</si>
  <si>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</si>
  <si>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</si>
  <si>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</si>
  <si>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</si>
  <si>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</si>
  <si>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</si>
  <si>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</si>
  <si>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</si>
  <si>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</si>
  <si>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</si>
  <si>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</si>
  <si>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</si>
  <si>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</si>
  <si>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</si>
  <si>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</si>
  <si>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</si>
  <si>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</si>
  <si>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</si>
  <si>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</si>
  <si>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</si>
  <si>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</si>
  <si>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</si>
  <si>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</si>
  <si>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</si>
  <si>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</si>
  <si>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</si>
  <si>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</si>
  <si>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</si>
  <si>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</si>
  <si>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</si>
  <si>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</si>
  <si>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</si>
  <si>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</si>
  <si>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</si>
  <si>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</si>
  <si>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</si>
  <si>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</si>
  <si>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</si>
  <si>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</si>
  <si>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</si>
  <si>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</si>
  <si>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</si>
  <si>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</si>
  <si>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</si>
  <si>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</si>
  <si>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</si>
  <si>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</si>
  <si>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</si>
  <si>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</si>
  <si>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</si>
  <si>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</si>
  <si>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</si>
  <si>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</si>
  <si>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</si>
  <si>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</si>
  <si>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</si>
  <si>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</si>
  <si>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</si>
  <si>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</si>
  <si>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</si>
  <si>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</si>
  <si>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</si>
  <si>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</si>
  <si>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</si>
  <si>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</si>
  <si>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</si>
  <si>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</si>
  <si>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</si>
  <si>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</si>
  <si>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</si>
  <si>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</si>
  <si>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</si>
  <si>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</si>
  <si>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</si>
  <si>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</si>
  <si>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</si>
  <si>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</si>
  <si>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</si>
  <si>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</si>
  <si>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</si>
  <si>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</si>
  <si>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</si>
  <si>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</si>
  <si>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</si>
  <si>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</si>
  <si>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</si>
  <si>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</si>
  <si>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</si>
  <si>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</si>
  <si>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</si>
  <si>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</si>
  <si>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</si>
  <si>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</si>
  <si>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</si>
  <si>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</si>
  <si>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</si>
  <si>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</si>
  <si>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</si>
  <si>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</si>
  <si>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</si>
  <si>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</si>
  <si>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</si>
  <si>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</si>
  <si>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</si>
  <si>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</si>
  <si>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</si>
  <si>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</si>
  <si>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</si>
  <si>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</si>
  <si>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</si>
  <si>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</si>
  <si>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</si>
  <si>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</si>
  <si>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</si>
  <si>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</si>
  <si>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</si>
  <si>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</si>
  <si>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</si>
  <si>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</si>
  <si>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</si>
  <si>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</si>
  <si>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</si>
  <si>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</si>
  <si>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</si>
  <si>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</si>
  <si>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</si>
  <si>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</si>
  <si>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</si>
  <si>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</si>
  <si>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</si>
  <si>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</si>
  <si>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</si>
  <si>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</si>
  <si>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</si>
  <si>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</si>
  <si>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</si>
  <si>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</si>
  <si>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</si>
  <si>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</si>
  <si>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</si>
  <si>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</si>
  <si>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</si>
  <si>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</si>
  <si>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</si>
  <si>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</si>
  <si>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</si>
  <si>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</si>
  <si>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</si>
  <si>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</si>
  <si>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</si>
  <si>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</si>
  <si>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</si>
  <si>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</si>
  <si>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</si>
  <si>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</si>
  <si>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</si>
  <si>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</si>
  <si>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</si>
  <si>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</si>
  <si>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</si>
  <si>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</si>
  <si>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</si>
  <si>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</si>
  <si>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</si>
  <si>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</si>
  <si>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</si>
  <si>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</si>
  <si>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</si>
  <si>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</si>
  <si>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</si>
  <si>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</si>
  <si>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</si>
  <si>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</si>
  <si>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</si>
  <si>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</si>
  <si>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</si>
  <si>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</si>
  <si>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</si>
  <si>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</si>
  <si>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</si>
  <si>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</si>
  <si>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</si>
  <si>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</si>
  <si>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</si>
  <si>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</si>
  <si>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</si>
  <si>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</si>
  <si>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</si>
  <si>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</si>
  <si>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</si>
  <si>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</si>
  <si>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</si>
  <si>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</si>
  <si>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</si>
  <si>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</si>
  <si>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</si>
  <si>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</si>
  <si>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</si>
  <si>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</si>
  <si>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</si>
  <si>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</si>
  <si>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</si>
  <si>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</si>
  <si>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</si>
  <si>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</si>
  <si>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</si>
  <si>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</si>
  <si>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</si>
  <si>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</si>
  <si>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</si>
  <si>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</si>
  <si>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</si>
  <si>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</si>
  <si>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</si>
  <si>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</si>
  <si>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</si>
  <si>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</si>
  <si>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</si>
  <si>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</si>
  <si>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</si>
  <si>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</si>
  <si>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</si>
  <si>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</si>
  <si>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</si>
  <si>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</si>
  <si>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</si>
  <si>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</si>
  <si>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</si>
  <si>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</si>
  <si>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</si>
  <si>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</si>
  <si>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</si>
  <si>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</si>
  <si>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</si>
  <si>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</si>
  <si>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</si>
  <si>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</si>
  <si>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</si>
  <si>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</si>
  <si>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</si>
  <si>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</si>
  <si>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</si>
  <si>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</si>
  <si>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</si>
  <si>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</si>
  <si>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</si>
  <si>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</si>
  <si>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</si>
  <si>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</si>
  <si>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</si>
  <si>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</si>
  <si>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</si>
  <si>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</si>
  <si>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</si>
  <si>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</si>
  <si>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</si>
  <si>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</si>
  <si>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</si>
  <si>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</si>
  <si>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</si>
  <si>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</si>
  <si>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</si>
  <si>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</si>
  <si>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</si>
  <si>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</si>
  <si>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</si>
  <si>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</si>
  <si>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</si>
  <si>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</si>
  <si>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</si>
  <si>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</si>
  <si>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</si>
  <si>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</si>
  <si>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</si>
  <si>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</si>
  <si>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</si>
  <si>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</si>
  <si>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</si>
  <si>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</si>
  <si>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</si>
  <si>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</si>
  <si>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</si>
  <si>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</si>
  <si>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</si>
  <si>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</si>
  <si>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</si>
  <si>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</si>
  <si>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</si>
  <si>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</si>
  <si>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</si>
  <si>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</si>
  <si>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</si>
  <si>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</si>
  <si>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</si>
  <si>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</si>
  <si>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</si>
  <si>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</si>
  <si>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</si>
  <si>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</si>
  <si>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</si>
  <si>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</si>
  <si>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</si>
  <si>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</si>
  <si>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</si>
  <si>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</si>
  <si>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</si>
  <si>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</si>
  <si>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</si>
  <si>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</si>
  <si>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</si>
  <si>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</si>
  <si>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</si>
  <si>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</si>
  <si>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</si>
  <si>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</si>
  <si>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</si>
  <si>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</si>
  <si>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</si>
  <si>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</si>
  <si>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</si>
  <si>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</si>
  <si>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</si>
  <si>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</si>
  <si>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</si>
  <si>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</si>
  <si>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</si>
  <si>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</si>
  <si>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</si>
  <si>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</si>
  <si>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</si>
  <si>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</si>
  <si>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</si>
  <si>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</si>
  <si>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</si>
  <si>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</si>
  <si>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</si>
  <si>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</si>
  <si>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</si>
  <si>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</si>
  <si>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</si>
  <si>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</si>
  <si>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</si>
  <si>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</si>
  <si>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</si>
  <si>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</si>
  <si>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</si>
  <si>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</si>
  <si>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</si>
  <si>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</si>
  <si>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</si>
  <si>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</si>
  <si>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</si>
  <si>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</si>
  <si>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</si>
  <si>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</si>
  <si>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</si>
  <si>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</si>
  <si>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</si>
  <si>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</si>
  <si>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</si>
  <si>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</si>
  <si>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</si>
  <si>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</si>
  <si>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</si>
  <si>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</si>
  <si>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</si>
  <si>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</si>
  <si>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</si>
  <si>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</si>
  <si>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</si>
  <si>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</si>
  <si>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</si>
  <si>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</si>
  <si>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</si>
  <si>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</si>
  <si>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</si>
  <si>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</si>
  <si>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</si>
  <si>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</si>
  <si>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</si>
  <si>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</si>
  <si>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</si>
  <si>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</si>
  <si>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</si>
  <si>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</si>
  <si>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</si>
  <si>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</si>
  <si>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</si>
  <si>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</si>
  <si>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</si>
  <si>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</si>
  <si>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</si>
  <si>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</si>
  <si>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</si>
  <si>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</si>
  <si>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</si>
  <si>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</si>
  <si>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</si>
  <si>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</si>
  <si>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</si>
  <si>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</si>
  <si>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</si>
  <si>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</si>
  <si>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</si>
  <si>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</si>
  <si>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</si>
  <si>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</si>
  <si>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</si>
  <si>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</si>
  <si>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</si>
  <si>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</si>
  <si>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</si>
  <si>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</si>
  <si>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</si>
  <si>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</si>
  <si>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</si>
  <si>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</si>
  <si>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</si>
  <si>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</si>
  <si>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</si>
  <si>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</si>
  <si>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</si>
  <si>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</si>
  <si>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</si>
  <si>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</si>
  <si>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</si>
  <si>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</si>
  <si>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</si>
  <si>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</si>
  <si>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</si>
  <si>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</si>
  <si>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</si>
  <si>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</si>
  <si>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</si>
  <si>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</si>
  <si>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</si>
  <si>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</si>
  <si>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</si>
  <si>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</si>
  <si>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</si>
  <si>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</si>
  <si>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</si>
  <si>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</si>
  <si>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</si>
  <si>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</si>
  <si>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</si>
  <si>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</si>
  <si>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</si>
  <si>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</si>
  <si>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</si>
  <si>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</si>
  <si>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</si>
  <si>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</si>
  <si>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</si>
  <si>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</si>
  <si>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</si>
  <si>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</si>
  <si>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</si>
  <si>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</si>
  <si>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</si>
  <si>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</si>
  <si>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</si>
  <si>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</si>
  <si>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</si>
  <si>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</si>
  <si>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</si>
  <si>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</si>
  <si>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</si>
  <si>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</si>
  <si>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</si>
  <si>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</si>
  <si>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</si>
  <si>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</si>
  <si>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</si>
  <si>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</si>
  <si>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</si>
  <si>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</si>
  <si>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</si>
  <si>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</si>
  <si>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</si>
  <si>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</si>
  <si>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</si>
  <si>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</si>
  <si>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</si>
  <si>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</si>
  <si>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</si>
  <si>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</si>
  <si>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</si>
  <si>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</si>
  <si>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</si>
  <si>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</si>
  <si>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</si>
  <si>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</si>
  <si>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</si>
  <si>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</si>
  <si>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</si>
  <si>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</si>
  <si>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</si>
  <si>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</si>
  <si>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</si>
  <si>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</si>
  <si>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</si>
  <si>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</si>
  <si>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</si>
  <si>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</si>
  <si>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</si>
  <si>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</si>
  <si>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</si>
  <si>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</si>
  <si>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</si>
  <si>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</si>
  <si>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</si>
  <si>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</si>
  <si>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</si>
  <si>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</si>
  <si>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</si>
  <si>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</si>
  <si>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</si>
  <si>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</si>
  <si>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</si>
  <si>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</si>
  <si>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</si>
  <si>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</si>
  <si>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</si>
  <si>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</si>
  <si>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</si>
  <si>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</si>
  <si>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</si>
  <si>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</si>
  <si>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</si>
  <si>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</si>
  <si>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</si>
  <si>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</si>
  <si>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</si>
  <si>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</si>
  <si>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</si>
  <si>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</si>
  <si>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</si>
  <si>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</si>
  <si>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</si>
  <si>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</si>
  <si>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</si>
  <si>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</si>
  <si>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</si>
  <si>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</si>
  <si>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</si>
  <si>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</si>
  <si>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</si>
  <si>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</si>
  <si>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</si>
  <si>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</si>
  <si>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</si>
  <si>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</si>
  <si>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</si>
  <si>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</si>
  <si>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</si>
  <si>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</si>
  <si>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</si>
  <si>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</si>
  <si>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</si>
  <si>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</si>
  <si>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</si>
  <si>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</si>
  <si>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</si>
  <si>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</si>
  <si>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</si>
  <si>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</si>
  <si>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</si>
  <si>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</si>
  <si>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</si>
  <si>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</si>
  <si>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</si>
  <si>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</si>
  <si>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</si>
  <si>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</si>
  <si>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</si>
  <si>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</si>
  <si>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</si>
  <si>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</si>
  <si>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</si>
  <si>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</si>
  <si>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</si>
  <si>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</si>
  <si>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</si>
  <si>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</si>
  <si>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</si>
  <si>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</si>
  <si>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</si>
  <si>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</si>
  <si>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</si>
  <si>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</si>
  <si>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</si>
  <si>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</si>
  <si>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</si>
  <si>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</si>
  <si>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</si>
  <si>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</si>
  <si>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</si>
  <si>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</si>
  <si>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</si>
  <si>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</si>
  <si>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</si>
  <si>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</si>
  <si>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</si>
  <si>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</si>
  <si>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</si>
  <si>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</si>
  <si>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</si>
  <si>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</si>
  <si>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</si>
  <si>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</si>
  <si>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</si>
  <si>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</si>
  <si>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</si>
  <si>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</si>
  <si>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</si>
  <si>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</si>
  <si>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</si>
  <si>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</si>
  <si>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</si>
  <si>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</si>
  <si>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</si>
  <si>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</si>
  <si>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</si>
  <si>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</si>
  <si>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</si>
  <si>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</si>
  <si>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</si>
  <si>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</si>
  <si>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</si>
  <si>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</si>
  <si>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</si>
  <si>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</si>
  <si>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</si>
  <si>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</si>
  <si>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</si>
  <si>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</si>
  <si>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</si>
  <si>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</si>
  <si>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</si>
  <si>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</si>
  <si>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</si>
  <si>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</si>
  <si>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</si>
  <si>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</si>
  <si>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</si>
  <si>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</si>
  <si>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</si>
  <si>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</si>
  <si>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</si>
  <si>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</si>
  <si>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</si>
  <si>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</si>
  <si>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</si>
  <si>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</si>
  <si>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</si>
  <si>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</si>
  <si>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</si>
  <si>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</si>
  <si>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</si>
  <si>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</si>
  <si>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</si>
  <si>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</si>
  <si>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</si>
  <si>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</si>
  <si>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</si>
  <si>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</si>
  <si>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</si>
  <si>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</si>
  <si>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</si>
  <si>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</si>
  <si>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</si>
  <si>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</si>
  <si>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</si>
  <si>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</si>
  <si>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</si>
  <si>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</si>
  <si>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</si>
  <si>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</si>
  <si>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</si>
  <si>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</si>
  <si>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</si>
  <si>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</si>
  <si>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</si>
  <si>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</si>
  <si>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</si>
  <si>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</si>
  <si>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</si>
  <si>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</si>
  <si>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</si>
  <si>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</si>
  <si>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</si>
  <si>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</si>
  <si>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</si>
  <si>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</si>
  <si>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</si>
  <si>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</si>
  <si>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</si>
  <si>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</si>
  <si>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</si>
  <si>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</si>
  <si>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</si>
  <si>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</si>
  <si>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</si>
  <si>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</si>
  <si>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</si>
  <si>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</si>
  <si>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</si>
  <si>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</si>
  <si>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</si>
  <si>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</si>
  <si>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</si>
  <si>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</si>
  <si>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</si>
  <si>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</si>
  <si>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</si>
  <si>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</si>
  <si>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</si>
  <si>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</si>
  <si>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</si>
  <si>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</si>
  <si>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</si>
  <si>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</si>
  <si>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</si>
  <si>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</si>
  <si>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</si>
  <si>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</si>
  <si>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</si>
  <si>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</si>
  <si>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</si>
  <si>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</si>
  <si>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</si>
  <si>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</si>
  <si>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</si>
  <si>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</si>
  <si>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</si>
  <si>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</si>
  <si>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</si>
  <si>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</si>
  <si>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</si>
  <si>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</si>
  <si>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</si>
  <si>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</si>
  <si>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</si>
  <si>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</si>
  <si>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</si>
  <si>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</si>
  <si>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</si>
  <si>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</si>
  <si>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</si>
  <si>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</si>
  <si>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</si>
  <si>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</si>
  <si>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</si>
  <si>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</si>
  <si>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</si>
  <si>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</si>
  <si>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</si>
  <si>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</si>
  <si>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</si>
  <si>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</si>
  <si>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</si>
  <si>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</si>
  <si>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</si>
  <si>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</si>
  <si>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</si>
  <si>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</si>
  <si>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</si>
  <si>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</si>
  <si>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</si>
  <si>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</si>
  <si>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</si>
  <si>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</si>
  <si>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</si>
  <si>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</si>
  <si>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</si>
  <si>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</si>
  <si>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</si>
  <si>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</si>
  <si>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</si>
  <si>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</si>
  <si>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</si>
  <si>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</si>
  <si>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</si>
  <si>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</si>
  <si>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</si>
  <si>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</si>
  <si>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</si>
  <si>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</si>
  <si>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</si>
  <si>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</si>
  <si>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</si>
  <si>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</si>
  <si>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</si>
  <si>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</si>
  <si>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</si>
  <si>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</si>
  <si>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</si>
  <si>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</si>
  <si>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</si>
  <si>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</si>
  <si>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</si>
  <si>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</si>
  <si>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</si>
  <si>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</si>
  <si>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</si>
  <si>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</si>
  <si>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</si>
  <si>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</si>
  <si>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</si>
  <si>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</si>
  <si>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</si>
  <si>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</si>
  <si>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</si>
  <si>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</si>
  <si>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</si>
  <si>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</si>
  <si>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</si>
  <si>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</si>
  <si>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</si>
  <si>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</si>
  <si>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</si>
  <si>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</si>
  <si>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</si>
  <si>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</si>
  <si>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</si>
  <si>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</si>
  <si>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</si>
  <si>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</si>
  <si>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</si>
  <si>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</si>
  <si>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</si>
  <si>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</si>
  <si>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</si>
  <si>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</si>
  <si>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</si>
  <si>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</si>
  <si>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</si>
  <si>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</si>
  <si>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</si>
  <si>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</si>
  <si>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</si>
  <si>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</si>
  <si>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</si>
  <si>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</si>
  <si>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</si>
  <si>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</si>
  <si>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</si>
  <si>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</si>
  <si>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</si>
  <si>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</si>
  <si>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</si>
  <si>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</si>
  <si>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</si>
  <si>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</si>
  <si>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</si>
  <si>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</si>
  <si>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</si>
  <si>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</si>
  <si>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</si>
  <si>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</si>
  <si>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</si>
  <si>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</si>
  <si>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</si>
  <si>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</si>
  <si>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</si>
  <si>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</si>
  <si>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</si>
  <si>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</si>
  <si>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</si>
  <si>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</si>
  <si>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</si>
  <si>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</si>
  <si>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</si>
  <si>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</si>
  <si>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</si>
  <si>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</si>
  <si>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</si>
  <si>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</si>
  <si>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</si>
  <si>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</si>
  <si>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</si>
  <si>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</si>
  <si>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</si>
  <si>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</si>
  <si>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</si>
  <si>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</si>
  <si>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</si>
  <si>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</si>
  <si>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</si>
  <si>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</si>
  <si>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</si>
  <si>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</si>
  <si>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</si>
  <si>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</si>
  <si>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</si>
  <si>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</si>
  <si>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</si>
  <si>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</si>
  <si>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</si>
  <si>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</si>
  <si>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</si>
  <si>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</si>
  <si>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</si>
  <si>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</si>
  <si>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</si>
  <si>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</si>
  <si>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</si>
  <si>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</si>
  <si>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</si>
  <si>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</si>
  <si>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</si>
  <si>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</si>
  <si>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</si>
  <si>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</si>
  <si>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</si>
  <si>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</si>
  <si>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</si>
  <si>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</si>
  <si>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</si>
  <si>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</si>
  <si>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</si>
  <si>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</si>
  <si>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</si>
  <si>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</si>
  <si>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</si>
  <si>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</si>
  <si>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</si>
  <si>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</si>
  <si>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</si>
  <si>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</si>
  <si>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</si>
  <si>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</si>
  <si>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</si>
  <si>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</si>
  <si>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</si>
  <si>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</si>
  <si>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</si>
  <si>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</si>
  <si>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</si>
  <si>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</si>
  <si>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</si>
  <si>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</si>
  <si>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</si>
  <si>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</si>
  <si>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</si>
  <si>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</si>
  <si>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</si>
  <si>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</si>
  <si>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</si>
  <si>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</si>
  <si>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</si>
  <si>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</si>
  <si>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</si>
  <si>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</si>
  <si>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</si>
  <si>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</si>
  <si>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</si>
  <si>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</si>
  <si>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</si>
  <si>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</si>
  <si>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</si>
  <si>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</si>
  <si>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</si>
  <si>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</si>
  <si>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</si>
  <si>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</si>
  <si>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</si>
  <si>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</si>
  <si>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</si>
  <si>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</si>
  <si>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</si>
  <si>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</si>
  <si>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</si>
  <si>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</si>
  <si>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</si>
  <si>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</si>
  <si>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</si>
  <si>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</si>
  <si>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</si>
  <si>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</si>
  <si>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</si>
  <si>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</si>
  <si>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</si>
  <si>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</si>
  <si>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</si>
  <si>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</si>
  <si>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</si>
  <si>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</si>
  <si>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</si>
  <si>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</si>
  <si>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</si>
  <si>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</si>
  <si>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</si>
  <si>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</si>
  <si>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</si>
  <si>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</si>
  <si>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</si>
  <si>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</si>
  <si>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</si>
  <si>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</si>
  <si>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</si>
  <si>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</si>
  <si>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</si>
  <si>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</si>
  <si>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</si>
  <si>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</si>
  <si>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</si>
  <si>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</si>
  <si>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</si>
  <si>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</si>
  <si>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</si>
  <si>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</si>
  <si>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</si>
  <si>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</si>
  <si>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</si>
  <si>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</si>
  <si>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</si>
  <si>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</si>
  <si>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</si>
  <si>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</si>
  <si>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</si>
  <si>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</si>
  <si>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</si>
  <si>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</si>
  <si>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</si>
  <si>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</si>
  <si>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</si>
  <si>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</si>
  <si>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</si>
  <si>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</si>
  <si>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</si>
  <si>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</si>
  <si>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</si>
  <si>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</si>
  <si>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</si>
  <si>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</si>
  <si>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</si>
  <si>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</si>
  <si>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</si>
  <si>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</si>
  <si>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</si>
  <si>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</si>
  <si>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</si>
  <si>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</si>
  <si>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</si>
  <si>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</si>
  <si>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</si>
  <si>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</si>
  <si>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</si>
  <si>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</si>
  <si>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</si>
  <si>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</si>
  <si>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</si>
  <si>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</si>
  <si>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</si>
  <si>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</si>
  <si>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</si>
  <si>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</si>
  <si>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</si>
  <si>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</si>
  <si>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</si>
  <si>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</si>
  <si>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</si>
  <si>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</si>
  <si>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</si>
  <si>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</si>
  <si>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</si>
  <si>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</si>
  <si>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</si>
  <si>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</si>
  <si>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</si>
  <si>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</si>
  <si>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</si>
  <si>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</si>
  <si>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</si>
  <si>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</si>
  <si>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</si>
  <si>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</si>
  <si>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</si>
  <si>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</si>
  <si>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</si>
  <si>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</si>
  <si>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</si>
  <si>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</si>
  <si>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</si>
  <si>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</si>
  <si>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</si>
  <si>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</si>
  <si>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</si>
  <si>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</si>
  <si>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</si>
  <si>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</si>
  <si>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</si>
  <si>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</si>
  <si>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</si>
  <si>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</si>
  <si>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</si>
  <si>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</si>
  <si>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</si>
  <si>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</si>
  <si>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</si>
  <si>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</si>
  <si>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</si>
  <si>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</si>
  <si>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</si>
  <si>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</si>
  <si>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</si>
  <si>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</si>
  <si>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</si>
  <si>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</si>
  <si>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</si>
  <si>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</si>
  <si>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</si>
  <si>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</si>
  <si>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</si>
  <si>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</si>
  <si>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</si>
  <si>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</si>
  <si>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</si>
  <si>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</si>
  <si>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</si>
  <si>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</si>
  <si>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</si>
  <si>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</si>
  <si>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</si>
  <si>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</si>
  <si>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</si>
  <si>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</si>
  <si>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</si>
  <si>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</si>
  <si>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</si>
  <si>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</si>
  <si>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</si>
  <si>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</si>
  <si>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</si>
  <si>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</si>
  <si>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</si>
  <si>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</si>
  <si>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</si>
  <si>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</si>
  <si>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</si>
  <si>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</si>
  <si>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</si>
  <si>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</si>
  <si>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</si>
  <si>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</si>
  <si>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</si>
  <si>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</si>
  <si>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</si>
  <si>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</si>
  <si>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</si>
  <si>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</si>
  <si>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</si>
  <si>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</si>
  <si>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</si>
  <si>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</si>
  <si>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</si>
  <si>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</si>
  <si>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</si>
  <si>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</si>
  <si>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</si>
  <si>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</si>
  <si>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</si>
  <si>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</si>
  <si>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</si>
  <si>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</si>
  <si>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</si>
  <si>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</si>
  <si>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</si>
  <si>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</si>
  <si>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</si>
  <si>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</si>
  <si>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</si>
  <si>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</si>
  <si>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</si>
  <si>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</si>
  <si>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</si>
  <si>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</si>
  <si>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</si>
  <si>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</si>
  <si>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</si>
  <si>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</si>
  <si>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</si>
  <si>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</si>
  <si>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</si>
  <si>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</si>
  <si>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</si>
  <si>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</si>
  <si>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</si>
  <si>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</si>
  <si>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</si>
  <si>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</si>
  <si>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</si>
  <si>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</si>
  <si>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</si>
  <si>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</si>
  <si>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</si>
  <si>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</si>
  <si>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</si>
  <si>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</si>
  <si>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</si>
  <si>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</si>
  <si>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</si>
  <si>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</si>
  <si>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</si>
  <si>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</si>
  <si>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</si>
  <si>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</si>
  <si>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</si>
  <si>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</si>
  <si>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</si>
  <si>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</si>
  <si>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</si>
  <si>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</si>
  <si>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</si>
  <si>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</si>
  <si>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</si>
  <si>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</si>
  <si>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</si>
  <si>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</si>
  <si>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</si>
  <si>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</si>
  <si>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</si>
  <si>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</si>
  <si>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</si>
  <si>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</si>
  <si>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</si>
  <si>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</si>
  <si>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</si>
  <si>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</si>
  <si>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</si>
  <si>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</si>
  <si>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</si>
  <si>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</si>
  <si>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</si>
  <si>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</si>
  <si>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</si>
  <si>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</si>
  <si>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</si>
  <si>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</si>
  <si>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</si>
  <si>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</si>
  <si>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</si>
  <si>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</si>
  <si>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</si>
  <si>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</si>
  <si>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</si>
  <si>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</si>
  <si>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</si>
  <si>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</si>
  <si>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</si>
  <si>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</si>
  <si>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</si>
  <si>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</si>
  <si>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</si>
  <si>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</si>
  <si>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</si>
  <si>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</si>
  <si>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</si>
  <si>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</si>
  <si>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</si>
  <si>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</si>
  <si>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</si>
  <si>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</si>
  <si>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</si>
  <si>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</si>
  <si>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</si>
  <si>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</si>
  <si>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</si>
  <si>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</si>
  <si>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</si>
  <si>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</si>
  <si>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</si>
  <si>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</si>
  <si>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</si>
  <si>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</si>
  <si>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</si>
  <si>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</si>
  <si>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</si>
  <si>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</si>
  <si>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</si>
  <si>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</si>
  <si>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</si>
  <si>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</si>
  <si>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</si>
  <si>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</si>
  <si>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</si>
  <si>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</si>
  <si>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</si>
  <si>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</si>
  <si>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</si>
  <si>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</si>
  <si>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</si>
  <si>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</si>
  <si>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</si>
  <si>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</si>
  <si>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</si>
  <si>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</si>
  <si>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</si>
  <si>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</si>
  <si>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</si>
  <si>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</si>
  <si>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</si>
  <si>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</si>
  <si>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</si>
  <si>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</si>
  <si>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</si>
  <si>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</si>
  <si>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</si>
  <si>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</si>
  <si>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</si>
  <si>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</si>
  <si>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</si>
  <si>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</si>
  <si>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</si>
  <si>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</si>
  <si>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</si>
  <si>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</si>
  <si>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</si>
  <si>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</si>
  <si>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</si>
  <si>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</si>
  <si>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</si>
  <si>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</si>
  <si>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</si>
  <si>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</si>
  <si>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</si>
  <si>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</si>
  <si>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</si>
  <si>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</si>
  <si>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</si>
  <si>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</si>
  <si>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</si>
  <si>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</si>
  <si>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</si>
  <si>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</si>
  <si>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</si>
  <si>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</si>
  <si>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</si>
  <si>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</si>
  <si>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</si>
  <si>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</si>
  <si>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</si>
  <si>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</si>
  <si>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</si>
  <si>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</si>
  <si>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</si>
  <si>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</si>
  <si>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</si>
  <si>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</si>
  <si>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</si>
  <si>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</si>
  <si>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</si>
  <si>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</si>
  <si>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</si>
  <si>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</si>
  <si>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</si>
  <si>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</si>
  <si>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</si>
  <si>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</si>
  <si>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</si>
  <si>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</si>
  <si>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</si>
  <si>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</si>
  <si>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</si>
  <si>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</si>
  <si>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</si>
  <si>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</si>
  <si>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</si>
  <si>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</si>
  <si>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</si>
  <si>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</si>
  <si>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</si>
  <si>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</si>
  <si>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</si>
  <si>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</si>
  <si>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</si>
  <si>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</si>
  <si>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</si>
  <si>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</si>
  <si>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</si>
  <si>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</si>
  <si>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</si>
  <si>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</si>
  <si>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</si>
  <si>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</si>
  <si>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</si>
  <si>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</si>
  <si>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</si>
  <si>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</si>
  <si>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</si>
  <si>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</si>
  <si>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</si>
  <si>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</si>
  <si>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</si>
  <si>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</si>
  <si>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</si>
  <si>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</si>
  <si>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</si>
  <si>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</si>
  <si>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</si>
  <si>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</si>
  <si>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</si>
  <si>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</si>
  <si>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</si>
  <si>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</si>
  <si>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</si>
  <si>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</si>
  <si>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</si>
  <si>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</si>
  <si>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</si>
  <si>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</si>
  <si>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</si>
  <si>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</si>
  <si>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</si>
  <si>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</si>
  <si>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</si>
  <si>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</si>
  <si>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</si>
  <si>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</si>
  <si>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</si>
  <si>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</si>
  <si>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</si>
  <si>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</si>
  <si>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</si>
  <si>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</si>
  <si>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</si>
  <si>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</si>
  <si>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</si>
  <si>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</si>
  <si>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</si>
  <si>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</si>
  <si>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</si>
  <si>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</si>
  <si>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</si>
  <si>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</si>
  <si>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</si>
  <si>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</si>
  <si>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</si>
  <si>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</si>
  <si>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</si>
  <si>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</si>
  <si>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</si>
  <si>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</si>
  <si>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</si>
  <si>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</si>
  <si>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</si>
  <si>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</si>
  <si>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</si>
  <si>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</si>
  <si>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</si>
  <si>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</si>
  <si>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</si>
  <si>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</si>
  <si>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</si>
  <si>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</si>
  <si>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</si>
  <si>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</si>
  <si>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</si>
  <si>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</si>
  <si>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</si>
  <si>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</si>
  <si>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</si>
  <si>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</si>
  <si>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</si>
  <si>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</si>
  <si>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</si>
  <si>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</si>
  <si>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</si>
  <si>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</si>
  <si>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</si>
  <si>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</si>
  <si>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</si>
  <si>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</si>
  <si>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</si>
  <si>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</si>
  <si>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</si>
  <si>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</si>
  <si>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</si>
  <si>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</si>
  <si>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</si>
  <si>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</si>
  <si>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</si>
  <si>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</si>
  <si>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</si>
  <si>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</si>
  <si>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</si>
  <si>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</si>
  <si>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</si>
  <si>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</si>
  <si>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</si>
  <si>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</si>
  <si>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</si>
  <si>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</si>
  <si>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</si>
  <si>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</si>
  <si>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</si>
  <si>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</si>
  <si>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</si>
  <si>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</si>
  <si>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</si>
  <si>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</si>
  <si>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</si>
  <si>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</si>
  <si>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</si>
  <si>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</si>
  <si>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</si>
  <si>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</si>
  <si>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</si>
  <si>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</si>
  <si>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</si>
  <si>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</si>
  <si>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</si>
  <si>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</si>
  <si>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</si>
  <si>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</si>
  <si>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</si>
  <si>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</si>
  <si>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</si>
  <si>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</si>
  <si>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</si>
  <si>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</si>
  <si>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</si>
  <si>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</si>
  <si>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</si>
  <si>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</si>
  <si>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</si>
  <si>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</si>
  <si>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</si>
  <si>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</si>
  <si>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</si>
  <si>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</si>
  <si>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</si>
  <si>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</si>
  <si>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</si>
  <si>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</si>
  <si>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</si>
  <si>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</si>
  <si>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</si>
  <si>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</si>
  <si>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</si>
  <si>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</si>
  <si>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</si>
  <si>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</si>
  <si>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</si>
  <si>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</si>
  <si>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</si>
  <si>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</si>
  <si>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</si>
  <si>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</si>
  <si>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</si>
  <si>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</si>
  <si>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</si>
  <si>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</si>
  <si>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</si>
  <si>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</si>
  <si>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</si>
  <si>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</si>
  <si>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</si>
  <si>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</si>
  <si>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</si>
  <si>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</si>
  <si>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</si>
  <si>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</si>
  <si>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</si>
  <si>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</si>
  <si>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</si>
  <si>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</si>
  <si>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</si>
  <si>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</si>
  <si>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</si>
  <si>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</si>
  <si>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</si>
  <si>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</si>
  <si>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</si>
  <si>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</si>
  <si>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</si>
  <si>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</si>
  <si>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</si>
  <si>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</si>
  <si>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</si>
  <si>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</si>
  <si>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</si>
  <si>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</si>
  <si>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</si>
  <si>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</si>
  <si>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</si>
  <si>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</si>
  <si>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</si>
  <si>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</si>
  <si>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</si>
  <si>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</si>
  <si>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</si>
  <si>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</si>
  <si>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</si>
  <si>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</si>
  <si>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</si>
  <si>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</si>
  <si>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</si>
  <si>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</si>
  <si>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</si>
  <si>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</si>
  <si>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</si>
  <si>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</si>
  <si>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</si>
  <si>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</si>
  <si>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</si>
  <si>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</si>
  <si>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</si>
  <si>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</si>
  <si>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</si>
  <si>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</si>
  <si>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</si>
  <si>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</si>
  <si>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</si>
  <si>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</si>
  <si>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</si>
  <si>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</si>
  <si>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</si>
  <si>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</si>
  <si>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</si>
  <si>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</si>
  <si>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</si>
  <si>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</si>
  <si>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</si>
  <si>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</si>
  <si>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</si>
  <si>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</si>
  <si>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</si>
  <si>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</si>
  <si>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</si>
  <si>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</si>
  <si>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</si>
  <si>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</si>
  <si>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</si>
  <si>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</si>
  <si>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</si>
  <si>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</si>
  <si>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</si>
  <si>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</si>
  <si>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</si>
  <si>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</si>
  <si>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</si>
  <si>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</si>
  <si>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</si>
  <si>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</si>
  <si>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</si>
  <si>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</si>
  <si>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</si>
  <si>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</si>
  <si>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</si>
  <si>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</si>
  <si>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</si>
  <si>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</si>
  <si>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</si>
  <si>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</si>
  <si>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</si>
  <si>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</si>
  <si>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</si>
  <si>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</si>
  <si>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</si>
  <si>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</si>
  <si>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</si>
  <si>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</si>
  <si>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</si>
  <si>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</si>
  <si>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</si>
  <si>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</si>
  <si>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</si>
  <si>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</si>
  <si>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</si>
  <si>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</si>
  <si>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</si>
  <si>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</si>
  <si>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</si>
  <si>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</si>
  <si>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</si>
  <si>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</si>
  <si>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</si>
  <si>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</si>
  <si>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</si>
  <si>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</si>
  <si>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</si>
  <si>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</si>
  <si>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</si>
  <si>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</si>
  <si>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</si>
  <si>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</si>
  <si>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</si>
  <si>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</si>
  <si>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</si>
  <si>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</si>
  <si>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</si>
  <si>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</si>
  <si>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</si>
  <si>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</si>
  <si>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</si>
  <si>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</si>
  <si>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</si>
  <si>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</si>
  <si>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</si>
  <si>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</si>
  <si>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</si>
  <si>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</si>
  <si>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</si>
  <si>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</si>
  <si>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</si>
  <si>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</si>
  <si>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</si>
  <si>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</si>
  <si>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</si>
  <si>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</si>
  <si>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</si>
  <si>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</si>
  <si>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</si>
  <si>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</si>
  <si>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</si>
  <si>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</si>
  <si>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</si>
  <si>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</si>
  <si>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</si>
  <si>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</si>
  <si>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</si>
  <si>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</si>
  <si>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</si>
  <si>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</si>
  <si>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</si>
  <si>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</si>
  <si>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</si>
  <si>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</si>
  <si>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</si>
  <si>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</si>
  <si>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</si>
  <si>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</si>
  <si>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</si>
  <si>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</si>
  <si>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</si>
  <si>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</si>
  <si>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</si>
  <si>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</si>
  <si>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</si>
  <si>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</si>
  <si>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</si>
  <si>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</si>
  <si>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</si>
  <si>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</si>
  <si>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</si>
  <si>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</si>
  <si>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</si>
  <si>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</si>
  <si>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</si>
  <si>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</si>
  <si>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</si>
  <si>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</si>
  <si>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</si>
  <si>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</si>
  <si>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</si>
  <si>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</si>
  <si>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</si>
  <si>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</si>
  <si>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</si>
  <si>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</si>
  <si>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</si>
  <si>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</si>
  <si>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</si>
  <si>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</si>
  <si>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</si>
  <si>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</si>
  <si>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</si>
  <si>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</si>
  <si>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</si>
  <si>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</si>
  <si>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</si>
  <si>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</si>
  <si>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</si>
  <si>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</si>
  <si>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</si>
  <si>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</si>
  <si>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</si>
  <si>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</si>
  <si>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</si>
  <si>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</si>
  <si>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</si>
  <si>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</si>
  <si>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</si>
  <si>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</si>
  <si>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</si>
  <si>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</si>
  <si>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</si>
  <si>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</si>
  <si>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</si>
  <si>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</si>
  <si>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</si>
  <si>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</si>
  <si>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</si>
  <si>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</si>
  <si>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</si>
  <si>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</si>
  <si>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</si>
  <si>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</si>
  <si>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</si>
  <si>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</si>
  <si>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</si>
  <si>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</si>
  <si>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</si>
  <si>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</si>
  <si>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</si>
  <si>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</si>
  <si>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</si>
  <si>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</si>
  <si>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</si>
  <si>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</si>
  <si>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</si>
  <si>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</si>
  <si>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</si>
  <si>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</si>
  <si>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</si>
  <si>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</si>
  <si>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</si>
  <si>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</si>
  <si>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</si>
  <si>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</si>
  <si>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</si>
  <si>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</si>
  <si>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</si>
  <si>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</si>
  <si>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</si>
  <si>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</si>
  <si>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</si>
  <si>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</si>
  <si>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</si>
  <si>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</si>
  <si>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</si>
  <si>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</si>
  <si>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</si>
  <si>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</si>
  <si>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</si>
  <si>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</si>
  <si>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</si>
  <si>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</si>
  <si>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</si>
  <si>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</si>
  <si>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</si>
  <si>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</si>
  <si>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</si>
  <si>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</si>
  <si>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</si>
  <si>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</si>
  <si>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</si>
  <si>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</si>
  <si>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</si>
  <si>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</si>
  <si>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</si>
  <si>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</si>
  <si>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</si>
  <si>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</si>
  <si>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</si>
  <si>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</si>
  <si>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</si>
  <si>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</si>
  <si>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</si>
  <si>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</si>
  <si>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</si>
  <si>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</si>
  <si>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</si>
  <si>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</si>
  <si>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</si>
  <si>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</si>
  <si>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</si>
  <si>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</si>
  <si>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</si>
  <si>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</si>
  <si>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</si>
  <si>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</si>
  <si>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</si>
  <si>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</si>
  <si>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</si>
  <si>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</si>
  <si>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</si>
  <si>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</si>
  <si>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</si>
  <si>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</si>
  <si>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</si>
  <si>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</si>
  <si>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</si>
  <si>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</si>
  <si>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</si>
  <si>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</si>
  <si>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</si>
  <si>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</si>
  <si>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</si>
  <si>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</si>
  <si>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</si>
  <si>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</si>
  <si>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</si>
  <si>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</si>
  <si>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</si>
  <si>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</si>
  <si>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</si>
  <si>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</si>
  <si>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</si>
  <si>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</si>
  <si>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</si>
  <si>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</si>
  <si>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</si>
  <si>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</si>
  <si>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</si>
  <si>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</si>
  <si>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</si>
  <si>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</si>
  <si>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</si>
  <si>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</si>
  <si>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</si>
  <si>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</si>
  <si>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</si>
  <si>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</si>
  <si>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</si>
  <si>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</si>
  <si>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</si>
  <si>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</si>
  <si>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</si>
  <si>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</si>
  <si>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</si>
  <si>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</si>
  <si>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</si>
  <si>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</si>
  <si>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</si>
  <si>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</si>
  <si>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</si>
  <si>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</si>
  <si>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</si>
  <si>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</si>
  <si>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</si>
  <si>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</si>
  <si>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</si>
  <si>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</si>
  <si>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</si>
  <si>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</si>
  <si>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</si>
  <si>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</si>
  <si>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</si>
  <si>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</si>
  <si>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</si>
  <si>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</si>
  <si>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</si>
  <si>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</si>
  <si>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</si>
  <si>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</si>
  <si>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</si>
  <si>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</si>
  <si>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</si>
  <si>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</si>
  <si>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</si>
  <si>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</si>
  <si>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</si>
  <si>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</si>
  <si>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</si>
  <si>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</si>
  <si>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</si>
  <si>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</si>
  <si>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</si>
  <si>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</si>
  <si>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</si>
  <si>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</si>
  <si>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</si>
  <si>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</si>
  <si>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</si>
  <si>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</si>
  <si>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</si>
  <si>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</si>
  <si>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</si>
  <si>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</si>
  <si>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</si>
  <si>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</si>
  <si>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</si>
  <si>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</si>
  <si>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</si>
  <si>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</si>
  <si>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</si>
  <si>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</si>
  <si>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</si>
  <si>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</si>
  <si>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</si>
  <si>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</si>
  <si>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</si>
  <si>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</si>
  <si>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</si>
  <si>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</si>
  <si>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</si>
  <si>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</si>
  <si>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</si>
  <si>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</si>
  <si>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</si>
  <si>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</si>
  <si>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</si>
  <si>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</si>
  <si>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</si>
  <si>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</si>
  <si>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</si>
  <si>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</si>
  <si>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</si>
  <si>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</si>
  <si>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</si>
  <si>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</si>
  <si>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</si>
  <si>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</si>
  <si>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</si>
  <si>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</si>
  <si>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</si>
  <si>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</si>
  <si>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</si>
  <si>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</si>
  <si>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</si>
  <si>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</si>
  <si>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</si>
  <si>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</si>
  <si>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</si>
  <si>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</si>
  <si>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</si>
  <si>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</si>
  <si>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</si>
  <si>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</si>
  <si>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</si>
  <si>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</si>
  <si>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</si>
  <si>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</si>
  <si>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</si>
  <si>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</si>
  <si>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</si>
  <si>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</si>
  <si>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</si>
  <si>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</si>
  <si>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</si>
  <si>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</si>
  <si>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</si>
  <si>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</si>
  <si>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</si>
  <si>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</si>
  <si>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</si>
  <si>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</si>
  <si>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</si>
  <si>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</si>
  <si>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</si>
  <si>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</si>
  <si>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</si>
  <si>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</si>
  <si>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</si>
  <si>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</si>
  <si>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</si>
  <si>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</si>
  <si>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</si>
  <si>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</si>
  <si>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</si>
  <si>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</si>
  <si>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</si>
  <si>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</si>
  <si>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</si>
  <si>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</si>
  <si>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</si>
  <si>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</si>
  <si>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</si>
  <si>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</si>
  <si>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</si>
  <si>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</si>
  <si>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</si>
  <si>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</si>
  <si>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</si>
  <si>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</si>
  <si>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</si>
  <si>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</si>
  <si>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</si>
  <si>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</si>
  <si>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</si>
  <si>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</si>
  <si>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</si>
  <si>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</si>
  <si>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</si>
  <si>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</si>
  <si>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</si>
  <si>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</si>
  <si>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</si>
  <si>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</si>
  <si>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</si>
  <si>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</si>
  <si>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</si>
  <si>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</si>
  <si>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</si>
  <si>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</si>
  <si>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</si>
  <si>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</si>
  <si>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</si>
  <si>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</si>
  <si>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</si>
  <si>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</si>
  <si>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</si>
  <si>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</si>
  <si>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</si>
  <si>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</si>
  <si>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</si>
  <si>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</si>
  <si>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</si>
  <si>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</si>
  <si>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</si>
  <si>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</si>
  <si>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</si>
  <si>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</si>
  <si>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</si>
  <si>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</si>
  <si>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</si>
  <si>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</si>
  <si>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</si>
  <si>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</si>
  <si>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</si>
  <si>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</si>
  <si>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</si>
  <si>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</si>
  <si>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</si>
  <si>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</si>
  <si>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</si>
  <si>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</si>
  <si>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</si>
  <si>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</si>
  <si>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</si>
  <si>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</si>
  <si>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</si>
  <si>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</si>
  <si>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</si>
  <si>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</si>
  <si>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</si>
  <si>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</si>
  <si>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</si>
  <si>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</si>
  <si>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</si>
  <si>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</si>
  <si>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</si>
  <si>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</si>
  <si>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</si>
  <si>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</si>
  <si>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</si>
  <si>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</si>
  <si>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</si>
  <si>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</si>
  <si>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</si>
  <si>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</si>
  <si>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</si>
  <si>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</si>
  <si>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</si>
  <si>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</si>
  <si>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</si>
  <si>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</si>
  <si>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</si>
  <si>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</si>
  <si>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</si>
  <si>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</si>
  <si>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</si>
  <si>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</si>
  <si>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</si>
  <si>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</si>
  <si>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</si>
  <si>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</si>
  <si>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</si>
  <si>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</si>
  <si>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</si>
  <si>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</si>
  <si>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</si>
  <si>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</si>
  <si>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</si>
  <si>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</si>
  <si>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</si>
  <si>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</si>
  <si>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</si>
  <si>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</si>
  <si>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</si>
  <si>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</si>
  <si>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</si>
  <si>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</si>
  <si>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</si>
  <si>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</si>
  <si>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</si>
  <si>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</si>
  <si>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</si>
  <si>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</si>
  <si>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</si>
  <si>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</si>
  <si>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</si>
  <si>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</si>
  <si>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</si>
  <si>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</si>
  <si>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</si>
  <si>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</si>
  <si>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</si>
  <si>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</si>
  <si>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</si>
  <si>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</si>
  <si>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</si>
  <si>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</si>
  <si>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</si>
  <si>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</si>
  <si>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</si>
  <si>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</si>
  <si>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</si>
  <si>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</si>
  <si>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</si>
  <si>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</si>
  <si>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</si>
  <si>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</si>
  <si>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</si>
  <si>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</si>
  <si>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</si>
  <si>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</si>
  <si>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</si>
  <si>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</si>
  <si>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</si>
  <si>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</si>
  <si>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</si>
  <si>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</si>
  <si>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</si>
  <si>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</si>
  <si>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</si>
  <si>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</si>
  <si>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</si>
  <si>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</si>
  <si>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</si>
  <si>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</si>
  <si>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</si>
  <si>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</si>
  <si>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</si>
  <si>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</si>
  <si>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</si>
  <si>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</si>
  <si>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</si>
  <si>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</si>
  <si>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</si>
  <si>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</si>
  <si>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</si>
  <si>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</si>
  <si>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</si>
  <si>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</si>
  <si>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</si>
  <si>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</si>
  <si>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</si>
  <si>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</si>
  <si>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</si>
  <si>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</si>
  <si>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</si>
  <si>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</si>
  <si>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</si>
  <si>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</si>
  <si>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</si>
  <si>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</si>
  <si>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</si>
  <si>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</si>
  <si>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</si>
  <si>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</si>
  <si>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</si>
  <si>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</si>
  <si>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</si>
  <si>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</si>
  <si>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</si>
  <si>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</si>
  <si>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</si>
  <si>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</si>
  <si>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</si>
  <si>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</si>
  <si>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</si>
  <si>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</si>
  <si>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</si>
  <si>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</si>
  <si>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</si>
  <si>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</si>
  <si>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</si>
  <si>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</si>
  <si>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</si>
  <si>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</si>
  <si>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</si>
  <si>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</si>
  <si>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</si>
  <si>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</si>
  <si>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</si>
  <si>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</si>
  <si>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</si>
  <si>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</si>
  <si>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</si>
  <si>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</si>
  <si>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</si>
  <si>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</si>
  <si>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</si>
  <si>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</si>
  <si>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</si>
  <si>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</si>
  <si>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</si>
  <si>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</si>
  <si>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</si>
  <si>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</si>
  <si>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</si>
  <si>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</si>
  <si>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</si>
  <si>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</si>
  <si>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</si>
  <si>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</si>
  <si>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</si>
  <si>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</si>
  <si>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</si>
  <si>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</si>
  <si>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</si>
  <si>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</si>
  <si>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</si>
  <si>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</si>
  <si>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</si>
  <si>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</si>
  <si>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</si>
  <si>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</si>
  <si>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</si>
  <si>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</si>
  <si>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</si>
  <si>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</si>
  <si>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</si>
  <si>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</si>
  <si>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</si>
  <si>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</si>
  <si>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</si>
  <si>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</si>
  <si>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</si>
  <si>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</si>
  <si>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</si>
  <si>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</si>
  <si>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</si>
  <si>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</si>
  <si>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</si>
  <si>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</si>
  <si>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</si>
  <si>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</si>
  <si>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</si>
  <si>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</si>
  <si>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</si>
  <si>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</si>
  <si>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</si>
  <si>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</si>
  <si>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</si>
  <si>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</si>
  <si>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</si>
  <si>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</si>
  <si>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</si>
  <si>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</si>
  <si>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</si>
  <si>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</si>
  <si>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</si>
  <si>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</si>
  <si>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</si>
  <si>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</si>
  <si>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</si>
  <si>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</si>
  <si>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</si>
  <si>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</si>
  <si>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</si>
  <si>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</si>
  <si>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</si>
  <si>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</si>
  <si>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</si>
  <si>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</si>
  <si>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</si>
  <si>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</si>
  <si>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</si>
  <si>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</si>
  <si>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</si>
  <si>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</si>
  <si>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</si>
  <si>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</si>
  <si>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</si>
  <si>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</si>
  <si>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</si>
  <si>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</si>
  <si>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</si>
  <si>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</si>
  <si>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</si>
  <si>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</si>
  <si>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</si>
  <si>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</si>
  <si>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</si>
  <si>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</si>
  <si>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</si>
  <si>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</si>
  <si>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</si>
  <si>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</si>
  <si>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</si>
  <si>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</si>
  <si>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</si>
  <si>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</si>
  <si>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</si>
  <si>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</si>
  <si>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</si>
  <si>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</si>
  <si>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</si>
  <si>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</si>
  <si>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</si>
  <si>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</si>
  <si>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</si>
  <si>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</si>
  <si>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</si>
  <si>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</si>
  <si>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</si>
  <si>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</si>
  <si>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</si>
  <si>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</si>
  <si>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</si>
  <si>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</si>
  <si>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</si>
  <si>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</si>
  <si>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</si>
  <si>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</si>
  <si>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</si>
  <si>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</si>
  <si>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</si>
  <si>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</si>
  <si>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</si>
  <si>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</si>
  <si>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</si>
  <si>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</si>
  <si>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</si>
  <si>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</si>
  <si>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</si>
  <si>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</si>
  <si>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</si>
  <si>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</si>
  <si>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</si>
  <si>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</si>
  <si>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</si>
  <si>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</si>
  <si>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</si>
  <si>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</si>
  <si>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</si>
  <si>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</si>
  <si>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</si>
  <si>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</si>
  <si>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</si>
  <si>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</si>
  <si>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</si>
  <si>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</si>
  <si>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</si>
  <si>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</si>
  <si>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</si>
  <si>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</si>
  <si>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</si>
  <si>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</si>
  <si>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</si>
  <si>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</si>
  <si>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</si>
  <si>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</si>
  <si>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</si>
  <si>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</si>
  <si>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</si>
  <si>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</si>
  <si>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</si>
  <si>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</si>
  <si>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</si>
  <si>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</si>
  <si>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</si>
  <si>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</si>
  <si>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</si>
  <si>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</si>
  <si>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</si>
  <si>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</si>
  <si>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</si>
  <si>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</si>
  <si>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</si>
  <si>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</si>
  <si>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</si>
  <si>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</si>
  <si>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</si>
  <si>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</si>
  <si>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</si>
  <si>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</si>
  <si>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</si>
  <si>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</si>
  <si>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</si>
  <si>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</si>
  <si>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</si>
  <si>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</si>
  <si>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</si>
  <si>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</si>
  <si>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</si>
  <si>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</si>
  <si>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</si>
  <si>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</si>
  <si>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</si>
  <si>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</si>
  <si>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</si>
  <si>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</si>
  <si>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</si>
  <si>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</si>
  <si>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</si>
  <si>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</si>
  <si>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</si>
  <si>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</si>
  <si>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</si>
  <si>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</si>
  <si>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</si>
  <si>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</si>
  <si>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</si>
  <si>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</si>
  <si>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</si>
  <si>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</si>
  <si>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</si>
  <si>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</si>
  <si>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</si>
  <si>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</si>
  <si>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</si>
  <si>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</si>
  <si>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</si>
  <si>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</si>
  <si>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</si>
  <si>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</si>
  <si>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</si>
  <si>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</si>
  <si>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</si>
  <si>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</si>
  <si>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</si>
  <si>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</si>
  <si>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</si>
  <si>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</si>
  <si>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</si>
  <si>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</si>
  <si>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</si>
  <si>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</si>
  <si>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</si>
  <si>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</si>
  <si>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</si>
  <si>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</si>
  <si>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</si>
  <si>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</si>
  <si>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</si>
  <si>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</si>
  <si>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</si>
  <si>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</si>
  <si>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</si>
  <si>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</si>
  <si>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</si>
  <si>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</si>
  <si>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</si>
  <si>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</si>
  <si>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</si>
  <si>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</si>
  <si>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</si>
  <si>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</si>
  <si>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</si>
  <si>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</si>
  <si>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</si>
  <si>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</si>
  <si>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</si>
  <si>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</si>
  <si>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</si>
  <si>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</si>
  <si>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</si>
  <si>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</si>
  <si>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</si>
  <si>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</si>
  <si>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</si>
  <si>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</si>
  <si>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</si>
  <si>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</si>
  <si>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</si>
  <si>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</si>
  <si>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</si>
  <si>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</si>
  <si>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</si>
  <si>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</si>
  <si>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</si>
  <si>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</si>
  <si>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</si>
  <si>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</si>
  <si>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</si>
  <si>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</si>
  <si>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</si>
  <si>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</si>
  <si>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</si>
  <si>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</si>
  <si>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</si>
  <si>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</si>
  <si>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</si>
  <si>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</si>
  <si>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</si>
  <si>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</si>
  <si>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</si>
  <si>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</si>
  <si>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</si>
  <si>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</si>
  <si>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</si>
  <si>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</si>
  <si>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</si>
  <si>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</si>
  <si>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</si>
  <si>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</si>
  <si>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</si>
  <si>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</si>
  <si>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</si>
  <si>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</si>
  <si>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</si>
  <si>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</si>
  <si>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</si>
  <si>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</si>
  <si>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</si>
  <si>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</si>
  <si>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</si>
  <si>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</si>
  <si>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</si>
  <si>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</si>
  <si>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</si>
  <si>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</si>
  <si>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</si>
  <si>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</si>
  <si>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</si>
  <si>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</si>
  <si>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</si>
  <si>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</si>
  <si>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</si>
  <si>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</si>
  <si>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</si>
  <si>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</si>
  <si>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</si>
  <si>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</si>
  <si>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</si>
  <si>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</si>
  <si>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</si>
  <si>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</si>
  <si>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</si>
  <si>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</si>
  <si>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</si>
  <si>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</si>
  <si>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</si>
  <si>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</si>
  <si>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</si>
  <si>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</si>
  <si>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</si>
  <si>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</si>
  <si>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</si>
  <si>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</si>
  <si>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</si>
  <si>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</si>
  <si>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</si>
  <si>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</si>
  <si>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</si>
  <si>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</si>
  <si>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</si>
  <si>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</si>
  <si>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</si>
  <si>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</si>
  <si>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</si>
  <si>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</si>
  <si>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</si>
  <si>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</si>
  <si>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</si>
  <si>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</si>
  <si>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</si>
  <si>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</si>
  <si>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</si>
  <si>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</si>
  <si>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</si>
  <si>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</si>
  <si>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</si>
  <si>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</si>
  <si>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</si>
  <si>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</si>
  <si>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</si>
  <si>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</si>
  <si>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</si>
  <si>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</si>
  <si>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</si>
  <si>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</si>
  <si>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</si>
  <si>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</si>
  <si>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</si>
  <si>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</si>
  <si>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</si>
  <si>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</si>
  <si>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</si>
  <si>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</si>
  <si>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</si>
  <si>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</si>
  <si>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</si>
  <si>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</si>
  <si>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</si>
  <si>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</si>
  <si>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</si>
  <si>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</si>
  <si>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</si>
  <si>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</si>
  <si>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</si>
  <si>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</si>
  <si>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</si>
  <si>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</si>
  <si>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</si>
  <si>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</si>
  <si>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</si>
  <si>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</si>
  <si>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</si>
  <si>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</si>
  <si>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</si>
  <si>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</si>
  <si>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</si>
  <si>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</si>
  <si>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</si>
  <si>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</si>
  <si>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</si>
  <si>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</si>
  <si>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</si>
  <si>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</si>
  <si>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</si>
  <si>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</si>
  <si>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</si>
  <si>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</si>
  <si>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</si>
  <si>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</si>
  <si>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</si>
  <si>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</si>
  <si>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</si>
  <si>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</si>
  <si>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</si>
  <si>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</si>
  <si>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</si>
  <si>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</si>
  <si>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</si>
  <si>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</si>
  <si>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</si>
  <si>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</si>
  <si>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</si>
  <si>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</si>
  <si>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</si>
  <si>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</si>
  <si>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</si>
  <si>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</si>
  <si>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</si>
  <si>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</si>
  <si>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</si>
  <si>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</si>
  <si>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</si>
  <si>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</si>
  <si>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</si>
  <si>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</si>
  <si>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</si>
  <si>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</si>
  <si>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</si>
  <si>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</si>
  <si>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</si>
  <si>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</si>
  <si>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</si>
  <si>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</si>
  <si>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</si>
  <si>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</si>
  <si>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</si>
  <si>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</si>
  <si>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</si>
  <si>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</si>
  <si>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</si>
  <si>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</si>
  <si>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</si>
  <si>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</si>
  <si>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</si>
  <si>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</si>
  <si>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</si>
  <si>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</si>
  <si>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</si>
  <si>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</si>
  <si>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</si>
  <si>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</si>
  <si>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</si>
  <si>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</si>
  <si>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</si>
  <si>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</si>
  <si>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</si>
  <si>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</si>
  <si>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</si>
  <si>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</si>
  <si>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</si>
  <si>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</si>
  <si>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</si>
  <si>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</si>
  <si>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</si>
  <si>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</si>
  <si>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</si>
  <si>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</si>
  <si>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</si>
  <si>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</si>
  <si>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</si>
  <si>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</si>
  <si>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</si>
  <si>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</si>
  <si>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</si>
  <si>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</si>
  <si>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</si>
  <si>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</si>
  <si>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</si>
  <si>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</si>
  <si>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</si>
  <si>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</si>
  <si>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</si>
  <si>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</si>
  <si>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</si>
  <si>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</si>
  <si>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</si>
  <si>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</si>
  <si>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</si>
  <si>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</si>
  <si>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</si>
  <si>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</si>
  <si>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</si>
  <si>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</si>
  <si>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</si>
  <si>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</si>
  <si>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</si>
  <si>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</si>
  <si>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</si>
  <si>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</si>
  <si>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</si>
  <si>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</si>
  <si>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</si>
  <si>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</si>
  <si>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</si>
  <si>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</si>
  <si>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</si>
  <si>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</si>
  <si>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</si>
  <si>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</si>
  <si>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</si>
  <si>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</si>
  <si>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</si>
  <si>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</si>
  <si>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</si>
  <si>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</si>
  <si>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</si>
  <si>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</si>
  <si>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</si>
  <si>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</si>
  <si>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</si>
  <si>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</si>
  <si>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</si>
  <si>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</si>
  <si>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</si>
  <si>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</si>
  <si>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</si>
  <si>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</si>
  <si>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</si>
  <si>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</si>
  <si>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</si>
  <si>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</si>
  <si>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</si>
  <si>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</si>
  <si>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</si>
  <si>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</si>
  <si>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</si>
  <si>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</si>
  <si>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</si>
  <si>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</si>
  <si>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</si>
  <si>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</si>
  <si>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</si>
  <si>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</si>
  <si>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</si>
  <si>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</si>
  <si>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</si>
  <si>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</si>
  <si>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</si>
  <si>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</si>
  <si>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</si>
  <si>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</si>
  <si>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</si>
  <si>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</si>
  <si>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</si>
  <si>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</si>
  <si>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</si>
  <si>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</si>
  <si>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</si>
  <si>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</si>
  <si>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</si>
  <si>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</si>
  <si>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</si>
  <si>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</si>
  <si>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</si>
  <si>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</si>
  <si>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</si>
  <si>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</si>
  <si>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</si>
  <si>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</si>
  <si>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</si>
  <si>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</si>
  <si>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</si>
  <si>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</si>
  <si>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</si>
  <si>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</si>
  <si>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</si>
  <si>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</si>
  <si>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</si>
  <si>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</si>
  <si>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</si>
  <si>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</si>
  <si>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</si>
  <si>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</si>
  <si>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</si>
  <si>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</si>
  <si>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</si>
  <si>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</si>
  <si>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</si>
  <si>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</si>
  <si>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</si>
  <si>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</si>
  <si>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</si>
  <si>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</si>
  <si>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</si>
  <si>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</si>
  <si>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</si>
  <si>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</si>
  <si>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</si>
  <si>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</si>
  <si>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</si>
  <si>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</si>
  <si>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</si>
  <si>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</si>
  <si>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</si>
  <si>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</si>
  <si>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</si>
  <si>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</si>
  <si>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</si>
  <si>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</si>
  <si>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</si>
  <si>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</si>
  <si>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</si>
  <si>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</si>
  <si>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</si>
  <si>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</si>
  <si>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</si>
  <si>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</si>
  <si>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</si>
  <si>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</si>
  <si>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</si>
  <si>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</si>
  <si>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</si>
  <si>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</si>
  <si>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</si>
  <si>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</si>
  <si>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</si>
  <si>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</si>
  <si>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</si>
  <si>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</si>
  <si>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</si>
  <si>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</si>
  <si>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</si>
  <si>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</si>
  <si>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</si>
  <si>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</si>
  <si>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</si>
  <si>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</si>
  <si>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</si>
  <si>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</si>
  <si>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</si>
  <si>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</si>
  <si>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</si>
  <si>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</si>
  <si>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</si>
  <si>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</si>
  <si>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</si>
  <si>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</si>
  <si>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</si>
  <si>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</si>
  <si>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</si>
  <si>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</si>
  <si>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</si>
  <si>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</si>
  <si>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</si>
  <si>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</si>
  <si>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</si>
  <si>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</si>
  <si>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</si>
  <si>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</si>
  <si>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</si>
  <si>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</si>
  <si>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</si>
  <si>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</si>
  <si>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</si>
  <si>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</si>
  <si>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</si>
  <si>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</si>
  <si>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</si>
  <si>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</si>
  <si>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</si>
  <si>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</si>
  <si>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</si>
  <si>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</si>
  <si>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</si>
  <si>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</si>
  <si>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</si>
  <si>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</si>
  <si>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</si>
  <si>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</si>
  <si>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</si>
  <si>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</si>
  <si>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</si>
  <si>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</si>
  <si>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</si>
  <si>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</si>
  <si>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</si>
  <si>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</si>
  <si>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</si>
  <si>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</si>
  <si>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</si>
  <si>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</si>
  <si>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</si>
  <si>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</si>
  <si>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</si>
  <si>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</si>
  <si>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</si>
  <si>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</si>
  <si>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</si>
  <si>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</si>
  <si>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</si>
  <si>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</si>
  <si>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</si>
  <si>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</si>
  <si>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</si>
  <si>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</si>
  <si>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</si>
  <si>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</si>
  <si>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</si>
  <si>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</si>
  <si>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</si>
  <si>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</si>
  <si>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</si>
  <si>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</si>
  <si>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</si>
  <si>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</si>
  <si>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</si>
  <si>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</si>
  <si>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</si>
  <si>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</si>
  <si>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</si>
  <si>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</si>
  <si>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</si>
  <si>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</si>
  <si>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</si>
  <si>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</si>
  <si>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</si>
  <si>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</si>
  <si>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</si>
  <si>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</si>
  <si>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</si>
  <si>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</si>
  <si>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</si>
  <si>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</si>
  <si>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</si>
  <si>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</si>
  <si>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</si>
  <si>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</si>
  <si>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</si>
  <si>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</si>
  <si>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</si>
  <si>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</si>
  <si>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</si>
  <si>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</si>
  <si>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</si>
  <si>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</si>
  <si>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</si>
  <si>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</si>
  <si>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</si>
  <si>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</si>
  <si>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</si>
  <si>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</si>
  <si>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</si>
  <si>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</si>
  <si>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</si>
  <si>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</si>
  <si>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</si>
  <si>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</si>
  <si>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</si>
  <si>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</si>
  <si>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</si>
  <si>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</si>
  <si>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</si>
  <si>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</si>
  <si>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</si>
  <si>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</si>
  <si>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</si>
  <si>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</si>
  <si>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</si>
  <si>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</si>
  <si>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</si>
  <si>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</si>
  <si>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</si>
  <si>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</si>
  <si>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</si>
  <si>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</si>
  <si>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</si>
  <si>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</si>
  <si>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</si>
  <si>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</si>
  <si>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</si>
  <si>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</si>
  <si>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</si>
  <si>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</si>
  <si>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</si>
  <si>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</si>
  <si>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</si>
  <si>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</si>
  <si>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</si>
  <si>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</si>
  <si>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</si>
  <si>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</si>
  <si>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</si>
  <si>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</si>
  <si>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</si>
  <si>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</si>
  <si>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</si>
  <si>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</si>
  <si>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</si>
  <si>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</si>
  <si>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</si>
  <si>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</si>
  <si>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</si>
  <si>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</si>
  <si>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</si>
  <si>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</si>
  <si>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</si>
  <si>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</si>
  <si>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</si>
  <si>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</si>
  <si>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</si>
  <si>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</si>
  <si>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</si>
  <si>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</si>
  <si>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</si>
  <si>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</si>
  <si>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</si>
  <si>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</si>
  <si>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</si>
  <si>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</si>
  <si>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</si>
  <si>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</si>
  <si>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</si>
  <si>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</si>
  <si>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</si>
  <si>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</si>
  <si>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</si>
  <si>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</si>
  <si>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</si>
  <si>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</si>
  <si>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</si>
  <si>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</si>
  <si>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</si>
  <si>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</si>
  <si>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</si>
  <si>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</si>
  <si>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</si>
  <si>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</si>
  <si>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</si>
  <si>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</si>
  <si>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</si>
  <si>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</si>
  <si>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</si>
  <si>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</si>
  <si>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</si>
  <si>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</si>
  <si>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</si>
  <si>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</si>
  <si>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</si>
  <si>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</si>
  <si>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</si>
  <si>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</si>
  <si>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</si>
  <si>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</si>
  <si>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</si>
  <si>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</si>
  <si>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</si>
  <si>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</si>
  <si>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</si>
  <si>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</si>
  <si>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</si>
  <si>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</si>
  <si>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</si>
  <si>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</si>
  <si>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</si>
  <si>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</si>
  <si>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</si>
  <si>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</si>
  <si>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</si>
  <si>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</si>
  <si>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</si>
  <si>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</si>
  <si>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</si>
  <si>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</si>
  <si>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</si>
  <si>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</si>
  <si>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</si>
  <si>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</si>
  <si>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</si>
  <si>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</si>
  <si>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</si>
  <si>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</si>
  <si>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</si>
  <si>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</si>
  <si>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</si>
  <si>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</si>
  <si>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</si>
  <si>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</si>
  <si>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</si>
  <si>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</si>
  <si>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</si>
  <si>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</si>
  <si>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</si>
  <si>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</si>
  <si>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</si>
  <si>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</si>
  <si>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</si>
  <si>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</si>
  <si>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</si>
  <si>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</si>
  <si>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</si>
  <si>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</si>
  <si>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</si>
  <si>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</si>
  <si>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</si>
  <si>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</si>
  <si>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</si>
  <si>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</si>
  <si>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</si>
  <si>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</si>
  <si>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</si>
  <si>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</si>
  <si>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</si>
  <si>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</si>
  <si>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</si>
  <si>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</si>
  <si>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</si>
  <si>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</si>
  <si>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</si>
  <si>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</si>
  <si>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</si>
  <si>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</si>
  <si>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</si>
  <si>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</si>
  <si>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</si>
  <si>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</si>
  <si>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</si>
  <si>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</si>
  <si>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</si>
  <si>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</si>
  <si>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</si>
  <si>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</si>
  <si>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</si>
  <si>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</si>
  <si>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</si>
  <si>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</si>
  <si>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</si>
  <si>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</si>
  <si>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</si>
  <si>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</si>
  <si>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</si>
  <si>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</si>
  <si>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</si>
  <si>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</si>
  <si>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</si>
  <si>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</si>
  <si>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</si>
  <si>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</si>
  <si>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</si>
  <si>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</si>
  <si>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</si>
  <si>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</si>
  <si>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</si>
  <si>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</si>
  <si>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</si>
  <si>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</si>
  <si>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</si>
  <si>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</si>
  <si>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</si>
  <si>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</si>
  <si>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</si>
  <si>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</si>
  <si>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</si>
  <si>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</si>
  <si>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</si>
  <si>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</si>
  <si>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</si>
  <si>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</si>
  <si>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</si>
  <si>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</si>
  <si>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</si>
  <si>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</si>
  <si>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</si>
  <si>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</si>
  <si>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</si>
  <si>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</si>
  <si>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</si>
  <si>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</si>
  <si>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</si>
  <si>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</si>
  <si>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</si>
  <si>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</si>
  <si>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</si>
  <si>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</si>
  <si>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</si>
  <si>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</si>
  <si>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</si>
  <si>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</si>
  <si>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</si>
  <si>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</si>
  <si>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</si>
  <si>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</si>
  <si>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</si>
  <si>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</si>
  <si>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</si>
  <si>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</si>
  <si>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</si>
  <si>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</si>
  <si>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</si>
  <si>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</si>
  <si>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</si>
  <si>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</si>
  <si>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</si>
  <si>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</si>
  <si>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</si>
  <si>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</si>
  <si>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</si>
  <si>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</si>
  <si>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</si>
  <si>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</si>
  <si>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</si>
  <si>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</si>
  <si>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</si>
  <si>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</si>
  <si>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</si>
  <si>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</si>
  <si>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</si>
  <si>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</si>
  <si>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</si>
  <si>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</si>
  <si>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</si>
  <si>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</si>
  <si>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</si>
  <si>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</si>
  <si>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</si>
  <si>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</si>
  <si>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</si>
  <si>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</si>
  <si>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</si>
  <si>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</si>
  <si>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</si>
  <si>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</si>
  <si>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</si>
  <si>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</si>
  <si>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</si>
  <si>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</si>
  <si>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</si>
  <si>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</si>
  <si>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</si>
  <si>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</si>
  <si>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</si>
  <si>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</si>
  <si>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</si>
  <si>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</si>
  <si>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</si>
  <si>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</si>
  <si>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</si>
  <si>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</si>
  <si>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</si>
  <si>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</si>
  <si>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</si>
  <si>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</si>
  <si>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</si>
  <si>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</si>
  <si>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</si>
  <si>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</si>
  <si>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</si>
  <si>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</si>
  <si>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</si>
  <si>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</si>
  <si>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</si>
  <si>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</si>
  <si>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</si>
  <si>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</si>
  <si>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</si>
  <si>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</si>
  <si>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</si>
  <si>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</si>
  <si>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</si>
  <si>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</si>
  <si>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</si>
  <si>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</si>
  <si>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</si>
  <si>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</si>
  <si>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</si>
  <si>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</si>
  <si>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</si>
  <si>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</si>
  <si>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</si>
  <si>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</si>
  <si>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</si>
  <si>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</si>
  <si>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</si>
  <si>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</si>
  <si>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</si>
  <si>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</si>
  <si>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</si>
  <si>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</si>
  <si>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</si>
  <si>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</si>
  <si>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</si>
  <si>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</si>
  <si>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</si>
  <si>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</si>
  <si>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</si>
  <si>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</si>
  <si>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</si>
  <si>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</si>
  <si>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</si>
  <si>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</si>
  <si>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</si>
  <si>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</si>
  <si>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</si>
  <si>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</si>
  <si>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</si>
  <si>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</si>
  <si>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</si>
  <si>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</si>
  <si>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</si>
  <si>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</si>
  <si>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</si>
  <si>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</si>
  <si>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</si>
  <si>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</si>
  <si>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</si>
  <si>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</si>
  <si>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</si>
  <si>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</si>
  <si>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</si>
  <si>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</si>
  <si>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</si>
  <si>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</si>
  <si>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</si>
  <si>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</si>
  <si>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</si>
  <si>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</si>
  <si>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</si>
  <si>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</si>
  <si>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</si>
  <si>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</si>
  <si>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</si>
  <si>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</si>
  <si>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</si>
  <si>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</si>
  <si>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</si>
  <si>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</si>
  <si>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</si>
  <si>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</si>
  <si>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</si>
  <si>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</si>
  <si>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</si>
  <si>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</si>
  <si>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</si>
  <si>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</si>
  <si>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</si>
  <si>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</si>
  <si>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</si>
  <si>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</si>
  <si>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</si>
  <si>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</si>
  <si>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</si>
  <si>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</si>
  <si>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</si>
  <si>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</si>
  <si>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</si>
  <si>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</si>
  <si>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</si>
  <si>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</si>
  <si>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</si>
  <si>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</si>
  <si>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</si>
  <si>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</si>
  <si>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</si>
  <si>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</si>
  <si>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</si>
  <si>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</si>
  <si>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</si>
  <si>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</si>
  <si>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</si>
  <si>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</si>
  <si>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</si>
  <si>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</si>
  <si>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</si>
  <si>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</si>
  <si>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</si>
  <si>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</si>
  <si>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</si>
  <si>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</si>
  <si>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</si>
  <si>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</si>
  <si>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</si>
  <si>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</si>
  <si>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</si>
  <si>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</si>
  <si>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</si>
  <si>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</si>
  <si>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</si>
  <si>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</si>
  <si>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</si>
  <si>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</si>
  <si>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</si>
  <si>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</si>
  <si>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</si>
  <si>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</si>
  <si>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</si>
  <si>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</si>
  <si>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</si>
  <si>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</si>
  <si>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</si>
  <si>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</si>
  <si>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</si>
  <si>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</si>
  <si>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</si>
  <si>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</si>
  <si>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</si>
  <si>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</si>
  <si>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</si>
  <si>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</si>
  <si>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</si>
  <si>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</si>
  <si>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</si>
  <si>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</si>
  <si>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</si>
  <si>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</si>
  <si>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</si>
  <si>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</si>
  <si>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</si>
  <si>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</si>
  <si>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</si>
  <si>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</si>
  <si>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</si>
  <si>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</si>
  <si>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</si>
  <si>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</si>
  <si>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</si>
  <si>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</si>
  <si>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</si>
  <si>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</si>
  <si>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</si>
  <si>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</si>
  <si>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</si>
  <si>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</si>
  <si>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</si>
  <si>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</si>
  <si>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</si>
  <si>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</si>
  <si>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</si>
  <si>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</si>
  <si>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</si>
  <si>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</si>
  <si>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</si>
  <si>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</si>
  <si>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</si>
  <si>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</si>
  <si>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</si>
  <si>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</si>
  <si>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</si>
  <si>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</si>
  <si>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</si>
  <si>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</si>
  <si>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</si>
  <si>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</si>
  <si>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</si>
  <si>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</si>
  <si>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</si>
  <si>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</si>
  <si>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</si>
  <si>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</si>
  <si>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</si>
  <si>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</si>
  <si>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</si>
  <si>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</si>
  <si>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</si>
  <si>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</si>
  <si>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</si>
  <si>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</si>
  <si>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</si>
  <si>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</si>
  <si>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</si>
  <si>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</si>
  <si>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</si>
  <si>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</si>
  <si>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</si>
  <si>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</si>
  <si>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</si>
  <si>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</si>
  <si>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</si>
  <si>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</si>
  <si>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</si>
  <si>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</si>
  <si>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</si>
  <si>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</si>
  <si>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</si>
  <si>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</si>
  <si>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</si>
  <si>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</si>
  <si>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</si>
  <si>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</si>
  <si>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</si>
  <si>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</si>
  <si>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</si>
  <si>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</si>
  <si>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</si>
  <si>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</si>
  <si>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</si>
  <si>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</si>
  <si>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</si>
  <si>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</si>
  <si>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</si>
  <si>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</si>
  <si>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</si>
  <si>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</si>
  <si>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</si>
  <si>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</si>
  <si>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</si>
  <si>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</si>
  <si>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</si>
  <si>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</si>
  <si>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</si>
  <si>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</si>
  <si>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</si>
  <si>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</si>
  <si>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</si>
  <si>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</si>
  <si>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</si>
  <si>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</si>
  <si>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</si>
  <si>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</si>
  <si>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</si>
  <si>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</si>
  <si>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</si>
  <si>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</si>
  <si>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</si>
  <si>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</si>
  <si>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</si>
  <si>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</si>
  <si>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</si>
  <si>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</si>
  <si>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</si>
  <si>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</si>
  <si>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</si>
  <si>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</si>
  <si>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</si>
  <si>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</si>
  <si>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</si>
  <si>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</si>
  <si>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</si>
  <si>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</si>
  <si>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</si>
  <si>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</si>
  <si>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</si>
  <si>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</si>
  <si>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</si>
  <si>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</si>
  <si>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</si>
  <si>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</si>
  <si>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</si>
  <si>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</si>
  <si>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</si>
  <si>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</si>
  <si>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</si>
  <si>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</si>
  <si>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</si>
  <si>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</si>
  <si>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</si>
  <si>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</si>
  <si>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</si>
  <si>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</si>
  <si>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</si>
  <si>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</si>
  <si>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</si>
  <si>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</si>
  <si>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</si>
  <si>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</si>
  <si>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</si>
  <si>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</si>
  <si>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</si>
  <si>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</si>
  <si>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</si>
  <si>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</si>
  <si>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</si>
  <si>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</si>
  <si>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</si>
  <si>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</si>
  <si>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</si>
  <si>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</si>
  <si>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</si>
  <si>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</si>
  <si>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</si>
  <si>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</si>
  <si>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</si>
  <si>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</si>
  <si>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</si>
  <si>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</si>
  <si>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</si>
  <si>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</si>
  <si>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</si>
  <si>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</si>
  <si>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</si>
  <si>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</si>
  <si>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</si>
  <si>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</si>
  <si>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</si>
  <si>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</si>
  <si>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</si>
  <si>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</si>
  <si>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</si>
  <si>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</si>
  <si>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</si>
  <si>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</si>
  <si>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</si>
  <si>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</si>
  <si>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</si>
  <si>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</si>
  <si>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</si>
  <si>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</si>
  <si>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</si>
  <si>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</si>
  <si>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</si>
  <si>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</si>
  <si>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</si>
  <si>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</si>
  <si>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</si>
  <si>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</si>
  <si>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</si>
  <si>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</si>
  <si>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</si>
  <si>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</si>
  <si>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</si>
  <si>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</si>
  <si>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</si>
  <si>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</si>
  <si>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</si>
  <si>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</si>
  <si>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</si>
  <si>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</si>
  <si>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</si>
  <si>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</si>
  <si>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</si>
  <si>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</si>
  <si>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</si>
  <si>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</si>
  <si>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</si>
  <si>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</si>
  <si>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</si>
  <si>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</si>
  <si>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</si>
  <si>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</si>
  <si>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</si>
  <si>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</si>
  <si>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</si>
  <si>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</si>
  <si>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</si>
  <si>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</si>
  <si>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</si>
  <si>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</si>
  <si>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</si>
  <si>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</si>
  <si>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</si>
  <si>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</si>
  <si>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</si>
  <si>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</si>
  <si>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</si>
  <si>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</si>
  <si>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</si>
  <si>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</si>
  <si>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</si>
  <si>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</si>
  <si>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</si>
  <si>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</si>
  <si>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</si>
  <si>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</si>
  <si>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</si>
  <si>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</si>
  <si>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</si>
  <si>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</si>
  <si>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</si>
  <si>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</si>
  <si>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</si>
  <si>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</si>
  <si>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</si>
  <si>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</si>
  <si>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</si>
  <si>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</si>
  <si>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</si>
  <si>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</si>
  <si>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</si>
  <si>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</si>
  <si>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</si>
  <si>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</si>
  <si>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</si>
  <si>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</si>
  <si>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</si>
  <si>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</si>
  <si>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</si>
  <si>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</si>
  <si>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</si>
  <si>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</si>
  <si>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</si>
  <si>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</si>
  <si>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</si>
  <si>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</si>
  <si>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</si>
  <si>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</si>
  <si>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</si>
  <si>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</si>
  <si>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</si>
  <si>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</si>
  <si>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</si>
  <si>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</si>
  <si>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</si>
  <si>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</si>
  <si>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</si>
  <si>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</si>
  <si>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</si>
  <si>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</si>
  <si>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</si>
  <si>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</si>
  <si>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</si>
  <si>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</si>
  <si>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</si>
  <si>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</si>
  <si>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</si>
  <si>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</si>
  <si>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</si>
  <si>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</si>
  <si>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</si>
  <si>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</si>
  <si>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</si>
  <si>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</si>
  <si>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</si>
  <si>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</si>
  <si>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</si>
  <si>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</si>
  <si>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</si>
  <si>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</si>
  <si>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</si>
  <si>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</si>
  <si>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</si>
  <si>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</si>
  <si>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</si>
  <si>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</si>
  <si>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</si>
  <si>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</si>
  <si>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</si>
  <si>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</si>
  <si>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</si>
  <si>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</si>
  <si>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</si>
  <si>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</si>
  <si>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</si>
  <si>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</si>
  <si>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</si>
  <si>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</si>
  <si>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</si>
  <si>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</si>
  <si>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</si>
  <si>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</si>
  <si>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</si>
  <si>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</si>
  <si>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</si>
  <si>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</si>
  <si>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</si>
  <si>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</si>
  <si>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</si>
  <si>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</si>
  <si>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</si>
  <si>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</si>
  <si>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</si>
  <si>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</si>
  <si>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</si>
  <si>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</si>
  <si>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</si>
  <si>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</si>
  <si>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</si>
  <si>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</si>
  <si>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</si>
  <si>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</si>
  <si>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</si>
  <si>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</si>
  <si>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</si>
  <si>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</si>
  <si>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</si>
  <si>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</si>
  <si>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</si>
  <si>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</si>
  <si>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</si>
  <si>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</si>
  <si>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</si>
  <si>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</si>
  <si>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</si>
  <si>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</si>
  <si>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</si>
  <si>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</si>
  <si>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</si>
  <si>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</si>
  <si>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</si>
  <si>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</si>
  <si>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</si>
  <si>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</si>
  <si>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</si>
  <si>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</si>
  <si>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</si>
  <si>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</si>
  <si>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</si>
  <si>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</si>
  <si>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</si>
  <si>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</si>
  <si>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</si>
  <si>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</si>
  <si>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</si>
  <si>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</si>
  <si>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</si>
  <si>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</si>
  <si>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</si>
  <si>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</si>
  <si>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</si>
  <si>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</si>
  <si>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</si>
  <si>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</si>
  <si>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</si>
  <si>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</si>
  <si>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</si>
  <si>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</si>
  <si>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</si>
  <si>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</si>
  <si>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</si>
  <si>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</si>
  <si>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</si>
  <si>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</si>
  <si>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</si>
  <si>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</si>
  <si>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</si>
  <si>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</si>
  <si>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</si>
  <si>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</si>
  <si>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</si>
  <si>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</si>
  <si>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</si>
  <si>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</si>
  <si>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</si>
  <si>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</si>
  <si>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</si>
  <si>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</si>
  <si>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</si>
  <si>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</si>
  <si>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</si>
  <si>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</si>
  <si>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</si>
  <si>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</si>
  <si>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</si>
  <si>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</si>
  <si>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</si>
  <si>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</si>
  <si>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</si>
  <si>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</si>
  <si>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</si>
  <si>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</si>
  <si>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</si>
  <si>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</si>
  <si>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</si>
  <si>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</si>
  <si>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</si>
  <si>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</si>
  <si>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</si>
  <si>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</si>
  <si>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</si>
  <si>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</si>
  <si>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</si>
  <si>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</si>
  <si>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</si>
  <si>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</si>
  <si>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</si>
  <si>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</si>
  <si>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</si>
  <si>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</si>
  <si>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</si>
  <si>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</si>
  <si>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</si>
  <si>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</si>
  <si>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</si>
  <si>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</si>
  <si>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</si>
  <si>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</si>
  <si>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</si>
  <si>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</si>
  <si>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</si>
  <si>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</si>
  <si>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</si>
  <si>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</si>
  <si>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</si>
  <si>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</si>
  <si>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</si>
  <si>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</si>
  <si>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</si>
  <si>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</si>
  <si>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</si>
  <si>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</si>
  <si>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</si>
  <si>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</si>
  <si>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</si>
  <si>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</si>
  <si>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</si>
  <si>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</si>
  <si>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</si>
  <si>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</si>
  <si>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</si>
  <si>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</si>
  <si>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</si>
  <si>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</si>
  <si>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</si>
  <si>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</si>
  <si>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</si>
  <si>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</si>
  <si>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</si>
  <si>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</si>
  <si>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</si>
  <si>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</si>
  <si>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</si>
  <si>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</si>
  <si>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</si>
  <si>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</si>
  <si>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</si>
  <si>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</si>
  <si>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</si>
  <si>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</si>
  <si>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</si>
  <si>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</si>
  <si>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</si>
  <si>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</si>
  <si>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</si>
  <si>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</si>
  <si>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</si>
  <si>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</si>
  <si>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</si>
  <si>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</si>
  <si>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</si>
  <si>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</si>
  <si>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</si>
  <si>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</si>
  <si>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</si>
  <si>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</si>
  <si>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</si>
  <si>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</si>
  <si>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</si>
  <si>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</si>
  <si>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</si>
  <si>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</si>
  <si>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</si>
  <si>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</si>
  <si>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</si>
  <si>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</si>
  <si>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</si>
  <si>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</si>
  <si>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</si>
  <si>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</si>
  <si>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</si>
  <si>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</si>
  <si>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</si>
  <si>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</si>
  <si>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</si>
  <si>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</si>
  <si>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</si>
  <si>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</si>
  <si>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</si>
  <si>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</si>
  <si>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</si>
  <si>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</si>
  <si>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</si>
  <si>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</si>
  <si>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</si>
  <si>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</si>
  <si>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</si>
  <si>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</si>
  <si>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</si>
  <si>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</si>
  <si>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</si>
  <si>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</si>
  <si>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</si>
  <si>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</si>
  <si>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</si>
  <si>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</si>
  <si>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</si>
  <si>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</si>
  <si>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</si>
  <si>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</si>
  <si>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</si>
  <si>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</si>
  <si>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</si>
  <si>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</si>
  <si>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</si>
  <si>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</si>
  <si>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</si>
  <si>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</si>
  <si>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</si>
  <si>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</si>
  <si>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</si>
  <si>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</si>
  <si>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</si>
  <si>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</si>
  <si>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</si>
  <si>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</si>
  <si>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</si>
  <si>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</si>
  <si>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</si>
  <si>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</si>
  <si>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</si>
  <si>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</si>
  <si>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</si>
  <si>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</si>
  <si>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</si>
  <si>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</si>
  <si>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</si>
  <si>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</si>
  <si>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</si>
  <si>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</si>
  <si>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</si>
  <si>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</si>
  <si>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</si>
  <si>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</si>
  <si>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</si>
  <si>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</si>
  <si>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</si>
  <si>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</si>
  <si>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</si>
  <si>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</si>
  <si>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</si>
  <si>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</si>
  <si>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</si>
  <si>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</si>
  <si>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</si>
  <si>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</si>
  <si>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</si>
  <si>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</si>
  <si>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</si>
  <si>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</si>
  <si>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</si>
  <si>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</si>
  <si>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</si>
  <si>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</si>
  <si>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</si>
  <si>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</si>
  <si>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</si>
  <si>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</si>
  <si>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</si>
  <si>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</si>
  <si>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</si>
  <si>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</si>
  <si>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</si>
  <si>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</si>
  <si>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</si>
  <si>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</si>
  <si>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</si>
  <si>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</si>
  <si>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</si>
  <si>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</si>
  <si>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</si>
  <si>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</si>
  <si>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</si>
  <si>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</si>
  <si>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</si>
  <si>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</si>
  <si>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</si>
  <si>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</si>
  <si>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</si>
  <si>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</si>
  <si>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</si>
  <si>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</si>
  <si>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</si>
  <si>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</si>
  <si>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</si>
  <si>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</si>
  <si>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</si>
  <si>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</si>
  <si>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</si>
  <si>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</si>
  <si>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</si>
  <si>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</si>
  <si>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</si>
  <si>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</si>
  <si>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</si>
  <si>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</si>
  <si>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</si>
  <si>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</si>
  <si>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</si>
  <si>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</si>
  <si>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</si>
  <si>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</si>
  <si>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</si>
  <si>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</si>
  <si>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</si>
  <si>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</si>
  <si>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</si>
  <si>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</si>
  <si>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</si>
  <si>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</si>
  <si>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</si>
  <si>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</si>
  <si>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</si>
  <si>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</si>
  <si>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</si>
  <si>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</si>
  <si>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</si>
  <si>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</si>
  <si>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</si>
  <si>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</si>
  <si>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</si>
  <si>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</si>
  <si>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</si>
  <si>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</si>
  <si>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</si>
  <si>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</si>
  <si>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</si>
  <si>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</si>
  <si>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</si>
  <si>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</si>
  <si>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</si>
  <si>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</si>
  <si>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</si>
  <si>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</si>
  <si>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</si>
  <si>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</si>
  <si>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</si>
  <si>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</si>
  <si>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</si>
  <si>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</si>
  <si>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</si>
  <si>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</si>
  <si>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</si>
  <si>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</si>
  <si>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</si>
  <si>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</si>
  <si>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</si>
  <si>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</si>
  <si>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</si>
  <si>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</si>
  <si>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</si>
  <si>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</si>
  <si>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</si>
  <si>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</si>
  <si>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</si>
  <si>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</si>
  <si>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</si>
  <si>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</si>
  <si>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</si>
  <si>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</si>
  <si>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</si>
  <si>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</si>
  <si>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</si>
  <si>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</si>
  <si>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</si>
  <si>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</si>
  <si>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</si>
  <si>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</si>
  <si>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</si>
  <si>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</si>
  <si>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</si>
  <si>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</si>
  <si>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</si>
  <si>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</si>
  <si>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</si>
  <si>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</si>
  <si>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</si>
  <si>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</si>
  <si>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</si>
  <si>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</si>
  <si>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</si>
  <si>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</si>
  <si>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</si>
  <si>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</si>
  <si>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</si>
  <si>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</si>
  <si>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</si>
  <si>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</si>
  <si>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</si>
  <si>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</si>
  <si>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</si>
  <si>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</si>
  <si>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</si>
  <si>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</si>
  <si>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</si>
  <si>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</si>
  <si>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</si>
  <si>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</si>
  <si>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</si>
  <si>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</si>
  <si>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</si>
  <si>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</si>
  <si>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</si>
  <si>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</si>
  <si>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</si>
  <si>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</si>
  <si>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</si>
  <si>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</si>
  <si>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</si>
  <si>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</si>
  <si>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</si>
  <si>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</si>
  <si>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</si>
  <si>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</si>
  <si>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</si>
  <si>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</si>
  <si>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</si>
  <si>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</si>
  <si>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</si>
  <si>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</si>
  <si>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</si>
  <si>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</si>
  <si>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</si>
  <si>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</si>
  <si>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</si>
  <si>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</si>
  <si>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</si>
  <si>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</si>
  <si>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</si>
  <si>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</si>
  <si>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</si>
  <si>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</si>
  <si>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</si>
  <si>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</si>
  <si>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</si>
  <si>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</si>
  <si>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</si>
  <si>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</si>
  <si>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</si>
  <si>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</si>
  <si>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</si>
  <si>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</si>
  <si>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</si>
  <si>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</si>
  <si>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</si>
  <si>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</si>
  <si>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</si>
  <si>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</si>
  <si>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</si>
  <si>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</si>
  <si>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</si>
  <si>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</si>
  <si>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</si>
  <si>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</si>
  <si>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</si>
  <si>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</si>
  <si>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</si>
  <si>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</si>
  <si>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</si>
  <si>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</si>
  <si>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</si>
  <si>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</si>
  <si>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</si>
  <si>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</si>
  <si>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</si>
  <si>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</si>
  <si>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</si>
  <si>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</si>
  <si>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</si>
  <si>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</si>
  <si>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</si>
  <si>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</si>
  <si>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</si>
  <si>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</si>
  <si>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</si>
  <si>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</si>
  <si>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</si>
  <si>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</si>
  <si>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</si>
  <si>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</si>
  <si>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</si>
  <si>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</si>
  <si>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</si>
  <si>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</si>
  <si>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</si>
  <si>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</si>
  <si>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</si>
  <si>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</si>
  <si>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</si>
  <si>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</si>
  <si>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</si>
  <si>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</si>
  <si>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</si>
  <si>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</si>
  <si>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</si>
  <si>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</si>
  <si>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</si>
  <si>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</si>
  <si>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</si>
  <si>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</si>
  <si>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</si>
  <si>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</si>
  <si>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</si>
  <si>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</si>
  <si>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</si>
  <si>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</si>
  <si>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</si>
  <si>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</si>
  <si>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</si>
  <si>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</si>
  <si>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</si>
  <si>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</si>
  <si>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</si>
  <si>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</si>
  <si>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</si>
  <si>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</si>
  <si>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</si>
  <si>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</si>
  <si>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</si>
  <si>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</si>
  <si>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</si>
  <si>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</si>
  <si>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</si>
  <si>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</si>
  <si>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</si>
  <si>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</si>
  <si>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</si>
  <si>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</si>
  <si>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</si>
  <si>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</si>
  <si>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</si>
  <si>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</si>
  <si>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</si>
  <si>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</si>
  <si>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</si>
  <si>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</si>
  <si>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</si>
  <si>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</si>
  <si>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</si>
  <si>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</si>
  <si>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</si>
  <si>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</si>
  <si>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</si>
  <si>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</si>
  <si>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</si>
  <si>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</si>
  <si>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</si>
  <si>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</si>
  <si>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</si>
  <si>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</si>
  <si>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</si>
  <si>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</si>
  <si>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</si>
  <si>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</si>
  <si>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</si>
  <si>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</si>
  <si>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</si>
  <si>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</si>
  <si>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</si>
  <si>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</si>
  <si>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</si>
  <si>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</si>
  <si>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</si>
  <si>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</si>
  <si>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</si>
  <si>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</si>
  <si>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</si>
  <si>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</si>
  <si>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</si>
  <si>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</si>
  <si>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</si>
  <si>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</si>
  <si>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</si>
  <si>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</si>
  <si>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</si>
  <si>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</si>
  <si>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</si>
  <si>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</si>
  <si>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</si>
  <si>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</si>
  <si>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</si>
  <si>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</si>
  <si>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</si>
  <si>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</si>
  <si>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</si>
  <si>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</si>
  <si>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</si>
  <si>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</si>
  <si>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</si>
  <si>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</si>
  <si>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</si>
  <si>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</si>
  <si>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</si>
  <si>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</si>
  <si>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</si>
  <si>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</si>
  <si>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</si>
  <si>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</si>
  <si>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</si>
  <si>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</si>
  <si>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</si>
  <si>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</si>
  <si>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</si>
  <si>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</si>
  <si>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</si>
  <si>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</si>
  <si>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</si>
  <si>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</si>
  <si>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</si>
  <si>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</si>
  <si>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</si>
  <si>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</si>
  <si>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</si>
  <si>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</si>
  <si>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</si>
  <si>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</si>
  <si>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</si>
  <si>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</si>
  <si>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</si>
  <si>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</si>
  <si>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</si>
  <si>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</si>
  <si>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</si>
  <si>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</si>
  <si>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</si>
  <si>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</si>
  <si>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</si>
  <si>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</si>
  <si>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</si>
  <si>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</si>
  <si>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</si>
  <si>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</si>
  <si>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</si>
  <si>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</si>
  <si>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</si>
  <si>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</si>
  <si>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</si>
  <si>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</si>
  <si>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</si>
  <si>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</si>
  <si>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</si>
  <si>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</si>
  <si>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</si>
  <si>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</si>
  <si>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</si>
  <si>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</si>
  <si>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</si>
  <si>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</si>
  <si>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</si>
  <si>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</si>
  <si>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</si>
  <si>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</si>
  <si>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</si>
  <si>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</si>
  <si>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</si>
  <si>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</si>
  <si>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</si>
  <si>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</si>
  <si>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</si>
  <si>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</si>
  <si>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</si>
  <si>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</si>
  <si>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</si>
  <si>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</si>
  <si>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</si>
  <si>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</si>
  <si>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</si>
  <si>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</si>
  <si>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</si>
  <si>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</si>
  <si>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</si>
  <si>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</si>
  <si>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</si>
  <si>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</si>
  <si>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</si>
  <si>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</si>
  <si>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</si>
  <si>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</si>
  <si>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</si>
  <si>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</si>
  <si>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</si>
  <si>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</si>
  <si>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</si>
  <si>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</si>
  <si>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</si>
  <si>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</si>
  <si>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</si>
  <si>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</si>
  <si>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</si>
  <si>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</si>
  <si>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</si>
  <si>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</si>
  <si>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</si>
  <si>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</si>
  <si>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</si>
  <si>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</si>
  <si>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</si>
  <si>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</si>
  <si>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</si>
  <si>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</si>
  <si>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</si>
  <si>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</si>
  <si>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</si>
  <si>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</si>
  <si>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</si>
  <si>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</si>
  <si>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</si>
  <si>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</si>
  <si>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</si>
  <si>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</si>
  <si>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</si>
  <si>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</si>
  <si>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</si>
  <si>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</si>
  <si>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</si>
  <si>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</si>
  <si>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</si>
  <si>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</si>
  <si>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</si>
  <si>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</si>
  <si>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</si>
  <si>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</si>
  <si>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</si>
  <si>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</si>
  <si>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</si>
  <si>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</si>
  <si>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</si>
  <si>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</si>
  <si>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</si>
  <si>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</si>
  <si>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</si>
  <si>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</si>
  <si>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</si>
  <si>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</si>
  <si>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</si>
  <si>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</si>
  <si>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</si>
  <si>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</si>
  <si>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</si>
  <si>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</si>
  <si>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</si>
  <si>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</si>
  <si>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</si>
  <si>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</si>
  <si>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</si>
  <si>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</si>
  <si>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</si>
  <si>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</si>
  <si>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</si>
  <si>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</si>
  <si>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</si>
  <si>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</si>
  <si>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</si>
  <si>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</si>
  <si>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</si>
  <si>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</si>
  <si>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</si>
  <si>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</si>
  <si>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</si>
  <si>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</si>
  <si>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</si>
  <si>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</si>
  <si>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</si>
  <si>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</si>
  <si>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</si>
  <si>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</si>
  <si>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</si>
  <si>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</si>
  <si>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</si>
  <si>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</si>
  <si>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</si>
  <si>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</si>
  <si>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</si>
  <si>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</si>
  <si>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</si>
  <si>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</si>
  <si>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</si>
  <si>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</si>
  <si>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</si>
  <si>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</si>
  <si>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</si>
  <si>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</si>
  <si>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</si>
  <si>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</si>
  <si>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</si>
  <si>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</si>
  <si>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</si>
  <si>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</si>
  <si>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</si>
  <si>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</si>
  <si>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</si>
  <si>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</si>
  <si>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</si>
  <si>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</si>
  <si>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</si>
  <si>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</si>
  <si>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</si>
  <si>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</si>
  <si>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</si>
  <si>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</si>
  <si>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</si>
  <si>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</si>
  <si>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</si>
  <si>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</si>
  <si>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</si>
  <si>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</si>
  <si>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</si>
  <si>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</si>
  <si>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</si>
  <si>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</si>
  <si>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</si>
  <si>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</si>
  <si>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</si>
  <si>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</si>
  <si>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</si>
  <si>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</si>
  <si>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</si>
  <si>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</si>
  <si>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</si>
  <si>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</si>
  <si>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</si>
  <si>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</si>
  <si>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</si>
  <si>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</si>
  <si>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</si>
  <si>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</si>
  <si>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</si>
  <si>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</si>
  <si>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</si>
  <si>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</si>
  <si>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</si>
  <si>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</si>
  <si>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</si>
  <si>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</si>
  <si>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</si>
  <si>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</si>
  <si>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</si>
  <si>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</si>
  <si>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</si>
  <si>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</si>
  <si>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</si>
  <si>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</si>
  <si>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</si>
  <si>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</si>
  <si>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</si>
  <si>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</si>
  <si>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</si>
  <si>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</si>
  <si>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</si>
  <si>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</si>
  <si>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</si>
  <si>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</si>
  <si>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</si>
  <si>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</si>
  <si>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</si>
  <si>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</si>
  <si>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</si>
  <si>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</si>
  <si>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</si>
  <si>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</si>
  <si>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</si>
  <si>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</si>
  <si>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</si>
  <si>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</si>
  <si>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</si>
  <si>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</si>
  <si>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</si>
  <si>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</si>
  <si>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</si>
  <si>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</si>
  <si>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</si>
  <si>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</si>
  <si>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</si>
  <si>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</si>
  <si>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</si>
  <si>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</si>
  <si>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</si>
  <si>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</si>
  <si>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</si>
  <si>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</si>
  <si>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</si>
  <si>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</si>
  <si>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</si>
  <si>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</si>
  <si>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</si>
  <si>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</si>
  <si>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</si>
  <si>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</si>
  <si>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</si>
  <si>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</si>
  <si>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</si>
  <si>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</si>
  <si>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</si>
  <si>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</si>
  <si>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</si>
  <si>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</si>
  <si>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</si>
  <si>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</si>
  <si>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</si>
  <si>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</si>
  <si>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</si>
  <si>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</si>
  <si>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</si>
  <si>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</si>
  <si>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</si>
  <si>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</si>
  <si>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</si>
  <si>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</si>
  <si>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</si>
  <si>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</si>
  <si>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</si>
  <si>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</si>
  <si>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</si>
  <si>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</si>
  <si>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</si>
  <si>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</si>
  <si>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</si>
  <si>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</si>
  <si>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</si>
  <si>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</si>
  <si>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</si>
  <si>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</si>
  <si>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</si>
  <si>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</si>
  <si>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</si>
  <si>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</si>
  <si>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</si>
  <si>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</si>
  <si>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</si>
  <si>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</si>
  <si>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</si>
  <si>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</si>
  <si>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</si>
  <si>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</si>
  <si>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</si>
  <si>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</si>
  <si>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</si>
  <si>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</si>
  <si>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</si>
  <si>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</si>
  <si>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</si>
  <si>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</si>
  <si>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</si>
  <si>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</si>
  <si>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</si>
  <si>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</si>
  <si>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</si>
  <si>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</si>
  <si>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</si>
  <si>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</si>
  <si>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</si>
  <si>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</si>
  <si>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</si>
  <si>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</si>
  <si>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</si>
  <si>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</si>
  <si>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</si>
  <si>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</si>
  <si>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</si>
  <si>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</si>
  <si>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</si>
  <si>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</si>
  <si>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</si>
  <si>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</si>
  <si>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</si>
  <si>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</si>
  <si>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</si>
  <si>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</si>
  <si>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</si>
  <si>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</si>
  <si>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</si>
  <si>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</si>
  <si>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</si>
  <si>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</si>
  <si>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</si>
  <si>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</si>
  <si>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</si>
  <si>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</si>
  <si>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</si>
  <si>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</si>
  <si>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</si>
  <si>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</si>
  <si>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</si>
  <si>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</si>
  <si>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</si>
  <si>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</si>
  <si>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</si>
  <si>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</si>
  <si>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</si>
  <si>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</si>
  <si>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</si>
  <si>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</si>
  <si>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</si>
  <si>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</si>
  <si>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</si>
  <si>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</si>
  <si>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</si>
  <si>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</si>
  <si>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</si>
  <si>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</si>
  <si>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</si>
  <si>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</si>
  <si>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</si>
  <si>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</si>
  <si>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</si>
  <si>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</si>
  <si>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</si>
  <si>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</si>
  <si>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</si>
  <si>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</si>
  <si>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</si>
  <si>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</si>
  <si>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</si>
  <si>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</si>
  <si>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</si>
  <si>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</si>
  <si>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</si>
  <si>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</si>
  <si>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</si>
  <si>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</si>
  <si>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</si>
  <si>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</si>
  <si>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</si>
  <si>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</si>
  <si>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</si>
  <si>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</si>
  <si>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</si>
  <si>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</si>
  <si>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</si>
  <si>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</si>
  <si>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</si>
  <si>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</si>
  <si>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</si>
  <si>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</si>
  <si>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</si>
  <si>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</si>
  <si>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</si>
  <si>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</si>
  <si>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</si>
  <si>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</si>
  <si>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</si>
  <si>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</si>
  <si>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</si>
  <si>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</si>
  <si>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</si>
  <si>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</si>
  <si>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</si>
  <si>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</si>
  <si>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</si>
  <si>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</si>
  <si>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</si>
  <si>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</si>
  <si>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</si>
  <si>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</si>
  <si>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</si>
  <si>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</si>
  <si>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</si>
  <si>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</si>
  <si>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</si>
  <si>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</si>
  <si>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</si>
  <si>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</si>
  <si>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</si>
  <si>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</si>
  <si>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</si>
  <si>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</si>
  <si>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</si>
  <si>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</si>
  <si>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</si>
  <si>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</si>
  <si>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</si>
  <si>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</si>
  <si>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</si>
  <si>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</si>
  <si>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</si>
  <si>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</si>
  <si>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</si>
  <si>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</si>
  <si>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</si>
  <si>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</si>
  <si>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</si>
  <si>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</si>
  <si>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</si>
  <si>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</si>
  <si>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</si>
  <si>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</si>
  <si>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</si>
  <si>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</si>
  <si>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</si>
  <si>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</si>
  <si>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</si>
  <si>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</si>
  <si>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</si>
  <si>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</si>
  <si>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</si>
  <si>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</si>
  <si>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</si>
  <si>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</si>
  <si>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</si>
  <si>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</si>
  <si>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</si>
  <si>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</si>
  <si>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</si>
  <si>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</si>
  <si>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</si>
  <si>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</si>
  <si>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</si>
  <si>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</si>
  <si>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</si>
  <si>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</si>
  <si>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</si>
  <si>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</si>
  <si>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</si>
  <si>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</si>
  <si>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</si>
  <si>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</si>
  <si>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</si>
  <si>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</si>
  <si>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</si>
  <si>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</si>
  <si>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</si>
  <si>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</si>
  <si>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</si>
  <si>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</si>
  <si>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</si>
  <si>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</si>
  <si>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</si>
  <si>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</si>
  <si>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</si>
  <si>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</si>
  <si>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</si>
  <si>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</si>
  <si>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</si>
  <si>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</si>
  <si>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</si>
  <si>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</si>
  <si>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</si>
  <si>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</si>
  <si>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</si>
  <si>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</si>
  <si>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</si>
  <si>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</si>
  <si>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</si>
  <si>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</si>
  <si>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</si>
  <si>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</si>
  <si>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</si>
  <si>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</si>
  <si>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</si>
  <si>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</si>
  <si>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</si>
  <si>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</si>
  <si>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</si>
  <si>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</si>
  <si>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</si>
  <si>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</si>
  <si>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</si>
  <si>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</si>
  <si>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</si>
  <si>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</si>
  <si>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</si>
  <si>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</si>
  <si>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</si>
  <si>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</si>
  <si>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</si>
  <si>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</si>
  <si>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</si>
  <si>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</si>
  <si>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</si>
  <si>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</si>
  <si>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</si>
  <si>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</si>
  <si>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</si>
  <si>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</si>
  <si>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</si>
  <si>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</si>
  <si>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</si>
  <si>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</si>
  <si>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</si>
  <si>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</si>
  <si>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</si>
  <si>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</si>
  <si>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</si>
  <si>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</si>
  <si>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</si>
  <si>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</si>
  <si>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</si>
  <si>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</si>
  <si>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</si>
  <si>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</si>
  <si>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</si>
  <si>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</si>
  <si>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</si>
  <si>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</si>
  <si>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</si>
  <si>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</si>
  <si>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</si>
  <si>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</si>
  <si>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</si>
  <si>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</si>
  <si>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</si>
  <si>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</si>
  <si>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</si>
  <si>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</si>
  <si>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</si>
  <si>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</si>
  <si>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</si>
  <si>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</si>
  <si>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</si>
  <si>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</si>
  <si>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</si>
  <si>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</si>
  <si>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</si>
  <si>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</si>
  <si>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</si>
  <si>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</si>
  <si>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</si>
  <si>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</si>
  <si>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</si>
  <si>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</si>
  <si>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</si>
  <si>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</si>
  <si>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</si>
  <si>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</si>
  <si>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</si>
  <si>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</si>
  <si>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</si>
  <si>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</si>
  <si>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</si>
  <si>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</si>
  <si>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</si>
  <si>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</si>
  <si>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</si>
  <si>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</si>
  <si>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</si>
  <si>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</si>
  <si>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</si>
  <si>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</si>
  <si>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</si>
  <si>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</si>
  <si>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</si>
  <si>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</si>
  <si>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</si>
  <si>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</si>
  <si>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</si>
  <si>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</si>
  <si>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</si>
  <si>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</si>
  <si>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</si>
  <si>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</si>
  <si>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</si>
  <si>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</si>
  <si>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</si>
  <si>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</si>
  <si>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</si>
  <si>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</si>
  <si>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</si>
  <si>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</si>
  <si>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</si>
  <si>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</si>
  <si>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</si>
  <si>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</si>
  <si>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</si>
  <si>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</si>
  <si>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</si>
  <si>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</si>
  <si>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</si>
  <si>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</si>
  <si>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</si>
  <si>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</si>
  <si>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</si>
  <si>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</si>
  <si>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</si>
  <si>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</si>
  <si>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</si>
  <si>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</si>
  <si>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</si>
  <si>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</si>
  <si>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</si>
  <si>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</si>
  <si>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</si>
  <si>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</si>
  <si>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</si>
  <si>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</si>
  <si>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</si>
  <si>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</si>
  <si>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</si>
  <si>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</si>
  <si>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</si>
  <si>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</si>
  <si>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</si>
  <si>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</si>
  <si>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</si>
  <si>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</si>
  <si>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</si>
  <si>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</si>
  <si>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</si>
  <si>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</si>
  <si>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</si>
  <si>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</si>
  <si>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</si>
  <si>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</si>
  <si>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</si>
  <si>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</si>
  <si>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</si>
  <si>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</si>
  <si>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</si>
  <si>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</si>
  <si>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</si>
  <si>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</si>
  <si>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</si>
  <si>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</si>
  <si>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</si>
  <si>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</si>
  <si>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</si>
  <si>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</si>
  <si>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</si>
  <si>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</si>
  <si>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</si>
  <si>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</si>
  <si>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</si>
  <si>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</si>
  <si>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</si>
  <si>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</si>
  <si>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</si>
  <si>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</si>
  <si>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</si>
  <si>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</si>
  <si>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</si>
  <si>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</si>
  <si>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</si>
  <si>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</si>
  <si>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</si>
  <si>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</si>
  <si>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</si>
  <si>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</si>
  <si>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</si>
  <si>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</si>
  <si>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</si>
  <si>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</si>
  <si>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</si>
  <si>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</si>
  <si>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</si>
  <si>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</si>
  <si>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</si>
  <si>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</si>
  <si>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</si>
  <si>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</si>
  <si>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</si>
  <si>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</si>
  <si>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</si>
  <si>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</si>
  <si>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</si>
  <si>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</si>
  <si>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</si>
  <si>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</si>
  <si>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</si>
  <si>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</si>
  <si>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</si>
  <si>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</si>
  <si>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</si>
  <si>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</si>
  <si>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</si>
  <si>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</si>
  <si>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</si>
  <si>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</si>
  <si>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</si>
  <si>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</si>
  <si>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</si>
  <si>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</si>
  <si>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</si>
  <si>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</si>
  <si>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</si>
  <si>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</si>
  <si>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</si>
  <si>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</si>
  <si>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</si>
  <si>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</si>
  <si>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</si>
  <si>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</si>
  <si>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</si>
  <si>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</si>
  <si>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</si>
  <si>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</si>
  <si>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</si>
  <si>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</si>
  <si>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</si>
  <si>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</si>
  <si>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</si>
  <si>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</si>
  <si>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</si>
  <si>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</si>
  <si>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</si>
  <si>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</si>
  <si>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</si>
  <si>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</si>
  <si>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</si>
  <si>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</si>
  <si>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</si>
  <si>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</si>
  <si>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</si>
  <si>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</si>
  <si>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</si>
  <si>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</si>
  <si>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</si>
  <si>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</si>
  <si>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</si>
  <si>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</si>
  <si>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</si>
  <si>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</si>
  <si>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</si>
  <si>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</si>
  <si>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</si>
  <si>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</si>
  <si>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</si>
  <si>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</si>
  <si>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</si>
  <si>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</si>
  <si>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</si>
  <si>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</si>
  <si>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</si>
  <si>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</si>
  <si>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</si>
  <si>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</si>
  <si>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</si>
  <si>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</si>
  <si>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</si>
  <si>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</si>
  <si>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</si>
  <si>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</si>
  <si>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</si>
  <si>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</si>
  <si>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</si>
  <si>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</si>
  <si>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</si>
  <si>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</si>
  <si>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</si>
  <si>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</si>
  <si>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</si>
  <si>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</si>
  <si>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</si>
  <si>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</si>
  <si>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</si>
  <si>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</si>
  <si>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</si>
  <si>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</si>
  <si>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</si>
  <si>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</si>
  <si>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</si>
  <si>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</si>
  <si>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</si>
  <si>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</si>
  <si>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</si>
  <si>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</si>
  <si>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</si>
  <si>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</si>
  <si>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</si>
  <si>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</si>
  <si>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</si>
  <si>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</si>
  <si>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</si>
  <si>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</si>
  <si>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</si>
  <si>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</si>
  <si>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</si>
  <si>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</si>
  <si>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</si>
  <si>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</si>
  <si>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</si>
  <si>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</si>
  <si>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</si>
  <si>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</si>
  <si>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</si>
  <si>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</si>
  <si>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</si>
  <si>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</si>
  <si>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</si>
  <si>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</si>
  <si>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</si>
  <si>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</si>
  <si>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</si>
  <si>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</si>
  <si>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</si>
  <si>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</si>
  <si>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</si>
  <si>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</si>
  <si>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</si>
  <si>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</si>
  <si>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</si>
  <si>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</si>
  <si>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</si>
  <si>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</si>
  <si>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</si>
  <si>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</si>
  <si>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</si>
  <si>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</si>
  <si>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</si>
  <si>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</si>
  <si>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</si>
  <si>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</si>
  <si>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</si>
  <si>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</si>
  <si>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</si>
  <si>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</si>
  <si>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</si>
  <si>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</si>
  <si>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</si>
  <si>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</si>
  <si>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</si>
  <si>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</si>
  <si>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</si>
  <si>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</si>
  <si>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</si>
  <si>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</si>
  <si>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</si>
  <si>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</si>
  <si>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</si>
  <si>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</si>
  <si>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</si>
  <si>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</si>
  <si>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</si>
  <si>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</si>
  <si>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</si>
  <si>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</si>
  <si>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</si>
  <si>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</si>
  <si>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</si>
  <si>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</si>
  <si>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</si>
  <si>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</si>
  <si>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</si>
  <si>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</si>
  <si>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</si>
  <si>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</si>
  <si>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</si>
  <si>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</si>
  <si>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</si>
  <si>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</si>
  <si>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</si>
  <si>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</si>
  <si>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</si>
  <si>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</si>
  <si>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</si>
  <si>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</si>
  <si>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</si>
  <si>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</si>
  <si>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</si>
  <si>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</si>
  <si>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</si>
  <si>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</si>
  <si>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</si>
  <si>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</si>
  <si>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</si>
  <si>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</si>
  <si>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</si>
  <si>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</si>
  <si>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</si>
  <si>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</si>
  <si>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</si>
  <si>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</si>
  <si>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</si>
  <si>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</si>
  <si>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</si>
  <si>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</si>
  <si>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</si>
  <si>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</si>
  <si>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</si>
  <si>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</si>
  <si>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</si>
  <si>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</si>
  <si>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</si>
  <si>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</si>
  <si>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</si>
  <si>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</si>
  <si>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</si>
  <si>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</si>
  <si>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</si>
  <si>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</si>
  <si>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</si>
  <si>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</si>
  <si>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</si>
  <si>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</si>
  <si>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</si>
  <si>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</si>
  <si>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</si>
  <si>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</si>
  <si>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</si>
  <si>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</si>
  <si>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</si>
  <si>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</si>
  <si>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</si>
  <si>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</si>
  <si>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</si>
  <si>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</si>
  <si>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</si>
  <si>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</si>
  <si>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</si>
  <si>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</si>
  <si>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</si>
  <si>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</si>
  <si>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</si>
  <si>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</si>
  <si>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</si>
  <si>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</si>
  <si>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</si>
  <si>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</si>
  <si>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</si>
  <si>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</si>
  <si>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</si>
  <si>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</si>
  <si>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</si>
  <si>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</si>
  <si>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</si>
  <si>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</si>
  <si>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</si>
  <si>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</si>
  <si>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</si>
  <si>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</si>
  <si>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</si>
  <si>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</si>
  <si>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</si>
  <si>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</si>
  <si>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</si>
  <si>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</si>
  <si>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</si>
  <si>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</si>
  <si>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</si>
  <si>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</si>
  <si>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</si>
  <si>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</si>
  <si>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</si>
  <si>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</si>
  <si>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</si>
  <si>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</si>
  <si>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</si>
  <si>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</si>
  <si>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</si>
  <si>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</si>
  <si>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</si>
  <si>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</si>
  <si>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</si>
  <si>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</si>
  <si>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</si>
  <si>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</si>
  <si>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</si>
  <si>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</si>
  <si>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</si>
  <si>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</si>
  <si>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</si>
  <si>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</si>
  <si>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</si>
  <si>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</si>
  <si>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</si>
  <si>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</si>
  <si>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</si>
  <si>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</si>
  <si>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</si>
  <si>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</si>
  <si>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</si>
  <si>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</si>
  <si>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</si>
  <si>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</si>
  <si>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</si>
  <si>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</si>
  <si>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</si>
  <si>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</si>
  <si>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</si>
  <si>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</si>
  <si>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</si>
  <si>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</si>
  <si>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</si>
  <si>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</si>
  <si>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</si>
  <si>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</si>
  <si>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</si>
  <si>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</si>
  <si>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</si>
  <si>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</si>
  <si>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</si>
  <si>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</si>
  <si>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</si>
  <si>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</si>
  <si>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</si>
  <si>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</si>
  <si>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</si>
  <si>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</si>
  <si>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</si>
  <si>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</si>
  <si>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</si>
  <si>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</si>
  <si>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</si>
  <si>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</si>
  <si>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</si>
  <si>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</si>
  <si>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</si>
  <si>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</si>
  <si>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</si>
  <si>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</si>
  <si>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</si>
  <si>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</si>
  <si>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</si>
  <si>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</si>
  <si>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</si>
  <si>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</si>
  <si>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</si>
  <si>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</si>
  <si>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</si>
  <si>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</si>
  <si>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</si>
  <si>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</si>
  <si>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</si>
  <si>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</si>
  <si>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</si>
  <si>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</si>
  <si>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</si>
  <si>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</si>
  <si>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</si>
  <si>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</si>
  <si>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</si>
  <si>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</si>
  <si>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</si>
  <si>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</si>
  <si>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</si>
  <si>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</si>
  <si>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</si>
  <si>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</si>
  <si>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</si>
  <si>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</si>
  <si>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</si>
  <si>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</si>
  <si>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</si>
  <si>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</si>
  <si>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</si>
  <si>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</si>
  <si>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</si>
  <si>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</si>
  <si>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</si>
  <si>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</si>
  <si>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</si>
  <si>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</si>
  <si>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</si>
  <si>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</si>
  <si>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</si>
  <si>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</si>
  <si>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</si>
  <si>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</si>
  <si>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</si>
  <si>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</si>
  <si>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</si>
  <si>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</si>
  <si>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</si>
  <si>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</si>
  <si>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</si>
  <si>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</si>
  <si>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</si>
  <si>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</si>
  <si>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</si>
  <si>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</si>
  <si>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</si>
  <si>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</si>
  <si>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</si>
  <si>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</si>
  <si>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</si>
  <si>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</si>
  <si>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</si>
  <si>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</si>
  <si>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</si>
  <si>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</si>
  <si>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</si>
  <si>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</si>
  <si>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</si>
  <si>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</si>
  <si>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</si>
  <si>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</si>
  <si>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</si>
  <si>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</si>
  <si>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</si>
  <si>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</si>
  <si>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</si>
  <si>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</si>
  <si>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</si>
  <si>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</si>
  <si>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</si>
  <si>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</si>
  <si>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</si>
  <si>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</si>
  <si>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</si>
  <si>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</si>
  <si>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</si>
  <si>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</si>
  <si>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</si>
  <si>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</si>
  <si>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</si>
  <si>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</si>
  <si>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</si>
  <si>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</si>
  <si>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</si>
  <si>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</si>
  <si>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</si>
  <si>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</si>
  <si>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</si>
  <si>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</si>
  <si>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</si>
  <si>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</si>
  <si>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</si>
  <si>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</si>
  <si>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</si>
  <si>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</si>
  <si>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</si>
  <si>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</si>
  <si>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</si>
  <si>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</si>
  <si>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</si>
  <si>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</si>
  <si>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</si>
  <si>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</si>
  <si>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</si>
  <si>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</si>
  <si>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</si>
  <si>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</si>
  <si>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</si>
  <si>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</si>
  <si>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</si>
  <si>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</si>
  <si>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</si>
  <si>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</si>
  <si>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</si>
  <si>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</si>
  <si>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</si>
  <si>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</si>
  <si>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</si>
  <si>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</si>
  <si>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</si>
  <si>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</si>
  <si>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</si>
  <si>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</si>
  <si>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</si>
  <si>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</si>
  <si>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</si>
  <si>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</si>
  <si>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</si>
  <si>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</si>
  <si>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</si>
  <si>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</si>
  <si>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</si>
  <si>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</si>
  <si>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</si>
  <si>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</si>
  <si>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</si>
  <si>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</si>
  <si>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</si>
  <si>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</si>
  <si>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</si>
  <si>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</si>
  <si>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</si>
  <si>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</si>
  <si>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</si>
  <si>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</si>
  <si>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</si>
  <si>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</si>
  <si>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</si>
  <si>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</si>
  <si>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</si>
  <si>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</si>
  <si>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</si>
  <si>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</si>
  <si>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</si>
  <si>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</si>
  <si>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</si>
  <si>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</si>
  <si>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</si>
  <si>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</si>
  <si>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</si>
  <si>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</si>
  <si>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</si>
  <si>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</si>
  <si>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</si>
  <si>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</si>
  <si>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</si>
  <si>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</si>
  <si>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</si>
  <si>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</si>
  <si>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</si>
  <si>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</si>
  <si>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</si>
  <si>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</si>
  <si>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</si>
  <si>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</si>
  <si>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</si>
  <si>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</si>
  <si>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</si>
  <si>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</si>
  <si>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</si>
  <si>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</si>
  <si>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</si>
  <si>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</si>
  <si>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</si>
  <si>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</si>
  <si>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</si>
  <si>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</si>
  <si>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</si>
  <si>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</si>
  <si>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</si>
  <si>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</si>
  <si>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</si>
  <si>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</si>
  <si>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</si>
  <si>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</si>
  <si>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</si>
  <si>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</si>
  <si>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</si>
  <si>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</si>
  <si>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</si>
  <si>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</si>
  <si>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</si>
  <si>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</si>
  <si>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</si>
  <si>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</si>
  <si>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</si>
  <si>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</si>
  <si>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</si>
  <si>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</si>
  <si>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</si>
  <si>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</si>
  <si>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</si>
  <si>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</si>
  <si>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</si>
  <si>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</si>
  <si>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</si>
  <si>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</si>
  <si>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</si>
  <si>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</si>
  <si>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</si>
  <si>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</si>
  <si>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</si>
  <si>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</si>
  <si>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</si>
  <si>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</si>
  <si>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</si>
  <si>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</si>
  <si>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</si>
  <si>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</si>
  <si>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</si>
  <si>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</si>
  <si>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</si>
  <si>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</si>
  <si>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</si>
  <si>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</si>
  <si>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</si>
  <si>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</si>
  <si>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</si>
  <si>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</si>
  <si>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</si>
  <si>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</si>
  <si>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</si>
  <si>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</si>
  <si>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</si>
  <si>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</si>
  <si>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</si>
  <si>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</si>
  <si>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</si>
  <si>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</si>
  <si>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</si>
  <si>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</si>
  <si>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</si>
  <si>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</si>
  <si>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</si>
  <si>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</si>
  <si>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</si>
  <si>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</si>
  <si>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</si>
  <si>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</si>
  <si>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</si>
  <si>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</si>
  <si>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</si>
  <si>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</si>
  <si>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</si>
  <si>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</si>
  <si>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</si>
  <si>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</si>
  <si>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</si>
  <si>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</si>
  <si>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</si>
  <si>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</si>
  <si>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</si>
  <si>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</si>
  <si>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</si>
  <si>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</si>
  <si>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</si>
  <si>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</si>
  <si>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</si>
  <si>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</si>
  <si>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</si>
  <si>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</si>
  <si>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</si>
  <si>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</si>
  <si>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</si>
  <si>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</si>
  <si>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</si>
  <si>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</si>
  <si>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</si>
  <si>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</si>
  <si>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</si>
  <si>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</si>
  <si>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</si>
  <si>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</si>
  <si>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</si>
  <si>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</si>
  <si>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</si>
  <si>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</si>
  <si>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</si>
  <si>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</si>
  <si>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</si>
  <si>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</si>
  <si>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</si>
  <si>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</si>
  <si>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</si>
  <si>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</si>
  <si>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</si>
  <si>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</si>
  <si>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</si>
  <si>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</si>
  <si>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</si>
  <si>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</si>
  <si>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</si>
  <si>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</si>
  <si>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</si>
  <si>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</si>
  <si>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</si>
  <si>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</si>
  <si>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</si>
  <si>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</si>
  <si>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</si>
  <si>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</si>
  <si>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</si>
  <si>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</si>
  <si>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</si>
  <si>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</si>
  <si>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</si>
  <si>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</si>
  <si>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</si>
  <si>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</si>
  <si>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</si>
  <si>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</si>
  <si>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</si>
  <si>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</si>
  <si>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</si>
  <si>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</si>
  <si>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</si>
  <si>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</si>
  <si>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</si>
  <si>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</si>
  <si>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</si>
  <si>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</si>
  <si>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</si>
  <si>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</si>
  <si>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</si>
  <si>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</si>
  <si>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</si>
  <si>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</si>
  <si>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</si>
  <si>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</si>
  <si>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</si>
  <si>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</si>
  <si>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</si>
  <si>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</si>
  <si>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</si>
  <si>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</si>
  <si>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</si>
  <si>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</si>
  <si>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</si>
  <si>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</si>
  <si>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</si>
  <si>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</si>
  <si>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</si>
  <si>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</si>
  <si>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</si>
  <si>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</si>
  <si>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</si>
  <si>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</si>
  <si>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</si>
  <si>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</si>
  <si>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</si>
  <si>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</si>
  <si>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</si>
  <si>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</si>
  <si>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</si>
  <si>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</si>
  <si>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</si>
  <si>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</si>
  <si>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</si>
  <si>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</si>
  <si>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</si>
  <si>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</si>
  <si>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</si>
  <si>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</si>
  <si>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</si>
  <si>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</si>
  <si>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</si>
  <si>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</si>
  <si>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</si>
  <si>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</si>
  <si>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</si>
  <si>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</si>
  <si>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</si>
  <si>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</si>
  <si>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</si>
  <si>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</si>
  <si>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</si>
  <si>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</si>
  <si>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</si>
  <si>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</si>
  <si>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</si>
  <si>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</si>
  <si>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</si>
  <si>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</si>
  <si>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</si>
  <si>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</si>
  <si>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</si>
  <si>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</si>
  <si>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</si>
  <si>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</si>
  <si>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</si>
  <si>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</si>
  <si>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</si>
  <si>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</si>
  <si>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</si>
  <si>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</si>
  <si>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</si>
  <si>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</si>
  <si>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</si>
  <si>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</si>
  <si>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</si>
  <si>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</si>
  <si>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</si>
  <si>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</si>
  <si>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</si>
  <si>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</si>
  <si>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</si>
  <si>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</si>
  <si>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</si>
  <si>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</si>
  <si>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</si>
  <si>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</si>
  <si>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</si>
  <si>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</si>
  <si>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</si>
  <si>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</si>
  <si>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</si>
  <si>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</si>
  <si>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</si>
  <si>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</si>
  <si>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</si>
  <si>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</si>
  <si>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</si>
  <si>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</si>
  <si>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</si>
  <si>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</si>
  <si>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</si>
  <si>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</si>
  <si>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</si>
  <si>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</si>
  <si>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</si>
  <si>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</si>
  <si>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</si>
  <si>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</si>
  <si>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</si>
  <si>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</si>
  <si>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</si>
  <si>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</si>
  <si>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</si>
  <si>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</si>
  <si>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</si>
  <si>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</si>
  <si>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</si>
  <si>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</si>
  <si>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</si>
  <si>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</si>
  <si>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</si>
  <si>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</si>
  <si>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</si>
  <si>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</si>
  <si>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</si>
  <si>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</si>
  <si>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</si>
  <si>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</si>
  <si>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</si>
  <si>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</si>
  <si>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</si>
  <si>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</si>
  <si>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</si>
  <si>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</si>
  <si>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</si>
  <si>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</si>
  <si>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</si>
  <si>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</si>
  <si>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</si>
  <si>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</si>
  <si>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</si>
  <si>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</si>
  <si>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</si>
  <si>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</si>
  <si>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</si>
  <si>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</si>
  <si>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</si>
  <si>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</si>
  <si>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</si>
  <si>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</si>
  <si>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</si>
  <si>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</si>
  <si>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</si>
  <si>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</si>
  <si>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</si>
  <si>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</si>
  <si>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</si>
  <si>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</si>
  <si>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</si>
  <si>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</si>
  <si>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</si>
  <si>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</si>
  <si>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</si>
  <si>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</si>
  <si>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</si>
  <si>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</si>
  <si>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</si>
  <si>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</si>
  <si>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</si>
  <si>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</si>
  <si>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</si>
  <si>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</si>
  <si>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</si>
  <si>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</si>
  <si>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</si>
  <si>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</si>
  <si>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</si>
  <si>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</si>
  <si>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</si>
  <si>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</si>
  <si>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</si>
  <si>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</si>
  <si>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</si>
  <si>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</si>
  <si>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</si>
  <si>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</si>
  <si>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</si>
  <si>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</si>
  <si>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</si>
  <si>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</si>
  <si>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</si>
  <si>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</si>
  <si>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</si>
  <si>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</si>
  <si>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</si>
  <si>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</si>
  <si>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</si>
  <si>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</si>
  <si>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</si>
  <si>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</si>
  <si>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</si>
  <si>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</si>
  <si>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</si>
  <si>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</si>
  <si>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</si>
  <si>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</si>
  <si>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</si>
  <si>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</si>
  <si>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</si>
  <si>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</si>
  <si>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</si>
  <si>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</si>
  <si>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</si>
  <si>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</si>
  <si>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</si>
  <si>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</si>
  <si>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</si>
  <si>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</si>
  <si>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</si>
  <si>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</si>
  <si>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</si>
  <si>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</si>
  <si>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</si>
  <si>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</si>
  <si>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</si>
  <si>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</si>
  <si>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</si>
  <si>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</si>
  <si>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</si>
  <si>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</si>
  <si>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</si>
  <si>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</si>
  <si>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</si>
  <si>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</si>
  <si>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</si>
  <si>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</si>
  <si>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</si>
  <si>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</si>
  <si>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</si>
  <si>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</si>
  <si>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</si>
  <si>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</si>
  <si>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</si>
  <si>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</si>
  <si>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</si>
  <si>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</si>
  <si>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</si>
  <si>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</si>
  <si>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</si>
  <si>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</si>
  <si>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</si>
  <si>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</si>
  <si>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</si>
  <si>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</si>
  <si>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</si>
  <si>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</si>
  <si>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</si>
  <si>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</si>
  <si>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</si>
  <si>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</si>
  <si>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</si>
  <si>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</si>
  <si>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</si>
  <si>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</si>
  <si>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</si>
  <si>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</si>
  <si>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</si>
  <si>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</si>
  <si>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</si>
  <si>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</si>
  <si>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</si>
  <si>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</si>
  <si>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</si>
  <si>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</si>
  <si>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</si>
  <si>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</si>
  <si>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</si>
  <si>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</si>
  <si>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</si>
  <si>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</si>
  <si>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</si>
  <si>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</si>
  <si>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</si>
  <si>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</si>
  <si>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</si>
  <si>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</si>
  <si>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</si>
  <si>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</si>
  <si>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</si>
  <si>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</si>
  <si>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</si>
  <si>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</si>
  <si>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</si>
  <si>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</si>
  <si>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</si>
  <si>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</si>
  <si>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</si>
  <si>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</si>
  <si>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</si>
  <si>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</si>
  <si>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</si>
  <si>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</si>
  <si>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</si>
  <si>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</si>
  <si>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</si>
  <si>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</si>
  <si>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</si>
  <si>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</si>
  <si>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</si>
  <si>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</si>
  <si>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</si>
  <si>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</si>
  <si>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</si>
  <si>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</si>
  <si>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</si>
  <si>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</si>
  <si>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</si>
  <si>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</si>
  <si>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</si>
  <si>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</si>
  <si>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</si>
  <si>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</si>
  <si>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</si>
  <si>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</si>
  <si>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</si>
  <si>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</si>
  <si>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</si>
  <si>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</si>
  <si>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</si>
  <si>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</si>
  <si>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</si>
  <si>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</si>
  <si>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</si>
  <si>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</si>
  <si>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</si>
  <si>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</si>
  <si>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</si>
  <si>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</si>
  <si>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</si>
  <si>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</si>
  <si>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</si>
  <si>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</si>
  <si>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</si>
  <si>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</si>
  <si>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</si>
  <si>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</si>
  <si>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</si>
  <si>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</si>
  <si>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</si>
  <si>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</si>
  <si>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</si>
  <si>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</si>
  <si>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</si>
  <si>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</si>
  <si>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</si>
  <si>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</si>
  <si>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</si>
  <si>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</si>
  <si>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</si>
  <si>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</si>
  <si>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</si>
  <si>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</si>
  <si>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</si>
  <si>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</si>
  <si>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</si>
  <si>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</si>
  <si>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</si>
  <si>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</si>
  <si>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</si>
  <si>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</si>
  <si>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</si>
  <si>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</si>
  <si>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</si>
  <si>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</si>
  <si>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</si>
  <si>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</si>
  <si>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</si>
  <si>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</si>
  <si>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</si>
  <si>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</si>
  <si>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</si>
  <si>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</si>
  <si>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</si>
  <si>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</si>
  <si>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</si>
  <si>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</si>
  <si>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</si>
  <si>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</si>
  <si>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</si>
  <si>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</si>
  <si>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</si>
  <si>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</si>
  <si>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</si>
  <si>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</si>
  <si>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</si>
  <si>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</si>
  <si>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</si>
  <si>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</si>
  <si>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</si>
  <si>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</si>
  <si>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</si>
  <si>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</si>
  <si>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</si>
  <si>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</si>
  <si>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</si>
  <si>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</si>
  <si>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</si>
  <si>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</si>
  <si>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</si>
  <si>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</si>
  <si>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</si>
  <si>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</si>
  <si>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</si>
  <si>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</si>
  <si>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</si>
  <si>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</si>
  <si>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</si>
  <si>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</si>
  <si>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</si>
  <si>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</si>
  <si>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</si>
  <si>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</si>
  <si>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</si>
  <si>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</si>
  <si>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</si>
  <si>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</si>
  <si>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</si>
  <si>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</si>
  <si>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</si>
  <si>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</si>
  <si>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</si>
  <si>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</si>
  <si>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</si>
  <si>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</si>
  <si>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</si>
  <si>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</si>
  <si>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</si>
  <si>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</si>
  <si>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</si>
  <si>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</si>
  <si>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</si>
  <si>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</si>
  <si>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</si>
  <si>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</si>
  <si>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</si>
  <si>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</si>
  <si>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</si>
  <si>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</si>
  <si>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</si>
  <si>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</si>
  <si>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</si>
  <si>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</si>
  <si>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</si>
  <si>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</si>
  <si>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</si>
  <si>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</si>
  <si>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</si>
  <si>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</si>
  <si>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</si>
  <si>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</si>
  <si>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</si>
  <si>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</si>
  <si>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</si>
  <si>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</si>
  <si>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</si>
  <si>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</si>
  <si>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</si>
  <si>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</si>
  <si>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</si>
  <si>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</si>
  <si>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</si>
  <si>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</si>
  <si>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</si>
  <si>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</si>
  <si>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</si>
  <si>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</si>
  <si>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</si>
  <si>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</si>
  <si>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</si>
  <si>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</si>
  <si>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</si>
  <si>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</si>
  <si>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</si>
  <si>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</si>
  <si>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</si>
  <si>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</si>
  <si>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</si>
  <si>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</si>
  <si>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</si>
  <si>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</si>
  <si>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</si>
  <si>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</si>
  <si>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</si>
  <si>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</si>
  <si>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</si>
  <si>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</si>
  <si>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</si>
  <si>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</si>
  <si>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</si>
  <si>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</si>
  <si>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</si>
  <si>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</si>
  <si>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</si>
  <si>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</si>
  <si>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</si>
  <si>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</si>
  <si>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</si>
  <si>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</si>
  <si>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</si>
  <si>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</si>
  <si>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</si>
  <si>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</si>
  <si>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</si>
  <si>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</si>
  <si>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</si>
  <si>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</si>
  <si>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</si>
  <si>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</si>
  <si>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</si>
  <si>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</si>
  <si>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</si>
  <si>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</si>
  <si>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</si>
  <si>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</si>
  <si>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</si>
  <si>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</si>
  <si>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</si>
  <si>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</si>
  <si>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</si>
  <si>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</si>
  <si>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</si>
  <si>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</si>
  <si>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</si>
  <si>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</si>
  <si>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</si>
  <si>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</si>
  <si>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</si>
  <si>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</si>
  <si>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</si>
  <si>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</si>
  <si>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</si>
  <si>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</si>
  <si>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</si>
  <si>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</si>
  <si>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</si>
  <si>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</si>
  <si>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</si>
  <si>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</si>
  <si>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</si>
  <si>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</si>
  <si>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</si>
  <si>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</si>
  <si>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</si>
  <si>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</si>
  <si>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</si>
  <si>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</si>
  <si>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</si>
  <si>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</si>
  <si>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</si>
  <si>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</si>
  <si>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</si>
  <si>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</si>
  <si>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</si>
  <si>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</si>
  <si>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</si>
  <si>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</si>
  <si>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</si>
  <si>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</si>
  <si>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</si>
  <si>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</si>
  <si>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</si>
  <si>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</si>
  <si>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</si>
  <si>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</si>
  <si>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</si>
  <si>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</si>
  <si>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</si>
  <si>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</si>
  <si>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</si>
  <si>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</si>
  <si>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</si>
  <si>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</si>
  <si>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</si>
  <si>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</si>
  <si>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</si>
  <si>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</si>
  <si>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</si>
  <si>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</si>
  <si>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</si>
  <si>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</si>
  <si>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</si>
  <si>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</si>
  <si>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</si>
  <si>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</si>
  <si>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</si>
  <si>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</si>
  <si>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</si>
  <si>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</si>
  <si>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</si>
  <si>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</si>
  <si>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</si>
  <si>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</si>
  <si>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</si>
  <si>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</si>
  <si>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</si>
  <si>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</si>
  <si>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</si>
  <si>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</si>
  <si>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</si>
  <si>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</si>
  <si>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</si>
  <si>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</si>
  <si>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</si>
  <si>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</si>
  <si>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</si>
  <si>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</si>
  <si>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</si>
  <si>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</si>
  <si>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</si>
  <si>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</si>
  <si>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</si>
  <si>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</si>
  <si>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</si>
  <si>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</si>
  <si>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</si>
  <si>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</si>
  <si>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</si>
  <si>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</si>
  <si>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</si>
  <si>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</si>
  <si>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</si>
  <si>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</si>
  <si>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</si>
  <si>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</si>
  <si>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</si>
  <si>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</si>
  <si>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</si>
  <si>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</si>
  <si>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</si>
  <si>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</si>
  <si>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</si>
  <si>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</si>
  <si>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</si>
  <si>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</si>
  <si>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</si>
  <si>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</si>
  <si>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</si>
  <si>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</si>
  <si>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</si>
  <si>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</si>
  <si>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</si>
  <si>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</si>
  <si>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</si>
  <si>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</si>
  <si>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</si>
  <si>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</si>
  <si>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</si>
  <si>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</si>
  <si>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</si>
  <si>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</si>
  <si>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</si>
  <si>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</si>
  <si>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</si>
  <si>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</si>
  <si>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</si>
  <si>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</si>
  <si>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</si>
  <si>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</si>
  <si>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</si>
  <si>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</si>
  <si>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</si>
  <si>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</si>
  <si>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</si>
  <si>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</si>
  <si>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</si>
  <si>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</si>
  <si>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</si>
  <si>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</si>
  <si>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</si>
  <si>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</si>
  <si>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</si>
  <si>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</si>
  <si>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</si>
  <si>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</si>
  <si>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</si>
  <si>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</si>
  <si>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</si>
  <si>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</si>
  <si>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</si>
  <si>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</si>
  <si>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</si>
  <si>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</si>
  <si>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</si>
  <si>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</si>
  <si>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</si>
  <si>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</si>
  <si>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</si>
  <si>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</si>
  <si>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</si>
  <si>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</si>
  <si>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</si>
  <si>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</si>
  <si>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</si>
  <si>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</si>
  <si>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</si>
  <si>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</si>
  <si>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</si>
  <si>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</si>
  <si>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</si>
  <si>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</si>
  <si>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</si>
  <si>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</si>
  <si>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</si>
  <si>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</si>
  <si>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</si>
  <si>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</si>
  <si>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</si>
  <si>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</si>
  <si>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</si>
  <si>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</si>
  <si>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</si>
  <si>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</si>
  <si>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</si>
  <si>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</si>
  <si>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</si>
  <si>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</si>
  <si>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</si>
  <si>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</si>
  <si>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</si>
  <si>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</si>
  <si>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</si>
  <si>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</si>
  <si>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</si>
  <si>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</si>
  <si>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</si>
  <si>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</si>
  <si>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</si>
  <si>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</si>
  <si>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</si>
  <si>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</si>
  <si>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</si>
  <si>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</si>
  <si>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</si>
  <si>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</si>
  <si>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</si>
  <si>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</si>
  <si>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</si>
  <si>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</si>
  <si>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</si>
  <si>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</si>
  <si>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</si>
  <si>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</si>
  <si>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</si>
  <si>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</si>
  <si>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</si>
  <si>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</si>
  <si>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</si>
  <si>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</si>
  <si>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</si>
  <si>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</si>
  <si>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</si>
  <si>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</si>
  <si>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</si>
  <si>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</si>
  <si>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</si>
  <si>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</si>
  <si>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</si>
  <si>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</si>
  <si>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</si>
  <si>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</si>
  <si>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</si>
  <si>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</si>
  <si>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</si>
  <si>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</si>
  <si>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</si>
  <si>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</si>
  <si>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</si>
  <si>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</si>
  <si>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</si>
  <si>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</si>
  <si>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</si>
  <si>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</si>
  <si>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</si>
  <si>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</si>
  <si>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</si>
  <si>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</si>
  <si>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</si>
  <si>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</si>
  <si>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</si>
  <si>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</si>
  <si>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</si>
  <si>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</si>
  <si>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</si>
  <si>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</si>
  <si>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</si>
  <si>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</si>
  <si>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</si>
  <si>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</si>
  <si>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</si>
  <si>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</si>
  <si>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</si>
  <si>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</si>
  <si>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</si>
  <si>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</si>
  <si>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</si>
  <si>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</si>
  <si>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</si>
  <si>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</si>
  <si>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</si>
  <si>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</si>
  <si>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</si>
  <si>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</si>
  <si>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</si>
  <si>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</si>
  <si>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</si>
  <si>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</si>
  <si>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</si>
  <si>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</si>
  <si>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</si>
  <si>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</si>
  <si>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</si>
  <si>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</si>
  <si>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</si>
  <si>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</si>
  <si>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</si>
  <si>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</si>
  <si>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</si>
  <si>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</si>
  <si>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</si>
  <si>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</si>
  <si>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</si>
  <si>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</si>
  <si>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</si>
  <si>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</si>
  <si>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</si>
  <si>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</si>
  <si>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</si>
  <si>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</si>
  <si>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</si>
  <si>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</si>
  <si>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</si>
  <si>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</si>
  <si>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</si>
  <si>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</si>
  <si>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</si>
  <si>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</si>
  <si>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</si>
  <si>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</si>
  <si>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</si>
  <si>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</si>
  <si>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</si>
  <si>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</si>
  <si>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</si>
  <si>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</si>
  <si>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</si>
  <si>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</si>
  <si>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</si>
  <si>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</si>
  <si>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</si>
  <si>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</si>
  <si>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</si>
  <si>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</si>
  <si>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</si>
  <si>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</si>
  <si>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</si>
  <si>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</si>
  <si>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</si>
  <si>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</si>
  <si>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</si>
  <si>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</si>
  <si>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</si>
  <si>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</si>
  <si>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</si>
  <si>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</si>
  <si>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</si>
  <si>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</si>
  <si>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</si>
  <si>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</si>
  <si>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</si>
  <si>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</si>
  <si>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</si>
  <si>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</si>
  <si>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</si>
  <si>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</si>
  <si>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</si>
  <si>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</si>
  <si>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</si>
  <si>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</si>
  <si>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</si>
  <si>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</si>
  <si>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</si>
  <si>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</si>
  <si>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</si>
  <si>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</si>
  <si>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</si>
  <si>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</si>
  <si>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</si>
  <si>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</si>
  <si>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</si>
  <si>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</si>
  <si>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</si>
  <si>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</si>
  <si>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</si>
  <si>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</si>
  <si>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</si>
  <si>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</si>
  <si>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</si>
  <si>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</si>
  <si>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</si>
  <si>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</si>
  <si>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</si>
  <si>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</si>
  <si>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</si>
  <si>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</si>
  <si>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</si>
  <si>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</si>
  <si>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</si>
  <si>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</si>
  <si>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</si>
  <si>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</si>
  <si>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</si>
  <si>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</si>
  <si>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</si>
  <si>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</si>
  <si>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</si>
  <si>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</si>
  <si>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</si>
  <si>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</si>
  <si>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</si>
  <si>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</si>
  <si>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</si>
  <si>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</si>
  <si>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</si>
  <si>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</si>
  <si>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</si>
  <si>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</si>
  <si>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</si>
  <si>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</si>
  <si>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</si>
  <si>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</si>
  <si>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</si>
  <si>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</si>
  <si>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</si>
  <si>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</si>
  <si>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</si>
  <si>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</si>
  <si>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</si>
  <si>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</si>
  <si>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</si>
  <si>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</si>
  <si>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</si>
  <si>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</si>
  <si>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</si>
  <si>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</si>
  <si>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</si>
  <si>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</si>
  <si>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</si>
  <si>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</si>
  <si>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</si>
  <si>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</si>
  <si>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</si>
  <si>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</si>
  <si>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</si>
  <si>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</si>
  <si>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</si>
  <si>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</si>
  <si>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</si>
  <si>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</si>
  <si>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</si>
  <si>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</si>
  <si>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</si>
  <si>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</si>
  <si>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</si>
  <si>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</si>
  <si>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</si>
  <si>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</si>
  <si>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</si>
  <si>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</si>
  <si>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</si>
  <si>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</si>
  <si>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</si>
  <si>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</si>
  <si>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</si>
  <si>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</si>
  <si>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</si>
  <si>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</si>
  <si>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</si>
  <si>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</si>
  <si>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</si>
  <si>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</si>
  <si>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</si>
  <si>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</si>
  <si>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</si>
  <si>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</si>
  <si>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</si>
  <si>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</si>
  <si>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</si>
  <si>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</si>
  <si>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</si>
  <si>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</si>
  <si>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</si>
  <si>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</si>
  <si>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</si>
  <si>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</si>
  <si>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</si>
  <si>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</si>
  <si>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</si>
  <si>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</si>
  <si>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</si>
  <si>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</si>
  <si>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</si>
  <si>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</si>
  <si>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</si>
  <si>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</si>
  <si>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</si>
  <si>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</si>
  <si>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</si>
  <si>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</si>
  <si>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</si>
  <si>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</si>
  <si>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</si>
  <si>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</si>
  <si>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</si>
  <si>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</si>
  <si>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</si>
  <si>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</si>
  <si>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</si>
  <si>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</si>
  <si>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</si>
  <si>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</si>
  <si>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</si>
  <si>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</si>
  <si>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</si>
  <si>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</si>
  <si>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</si>
  <si>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</si>
  <si>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</si>
  <si>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</si>
  <si>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</si>
  <si>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</si>
  <si>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</si>
  <si>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</si>
  <si>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</si>
  <si>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</si>
  <si>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</si>
  <si>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</si>
  <si>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</si>
  <si>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</si>
  <si>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</si>
  <si>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</si>
  <si>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</si>
  <si>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</si>
  <si>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</si>
  <si>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</si>
  <si>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</si>
  <si>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</si>
  <si>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</si>
  <si>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</si>
  <si>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</si>
  <si>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</si>
  <si>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</si>
  <si>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</si>
  <si>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</si>
  <si>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</si>
  <si>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</si>
  <si>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</si>
  <si>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</si>
  <si>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</si>
  <si>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</si>
  <si>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</si>
  <si>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</si>
  <si>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</si>
  <si>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</si>
  <si>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</si>
  <si>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</si>
  <si>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</si>
  <si>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</si>
  <si>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</si>
  <si>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</si>
  <si>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</si>
  <si>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</si>
  <si>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</si>
  <si>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</si>
  <si>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</si>
  <si>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</si>
  <si>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</si>
  <si>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</si>
  <si>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</si>
  <si>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</si>
  <si>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</si>
  <si>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</si>
  <si>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</si>
  <si>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</si>
  <si>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</si>
  <si>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</si>
  <si>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</si>
  <si>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</si>
  <si>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</si>
  <si>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</si>
  <si>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</si>
  <si>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</si>
  <si>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</si>
  <si>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</si>
  <si>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</si>
  <si>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</si>
  <si>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</si>
  <si>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</si>
  <si>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</si>
  <si>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</si>
  <si>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</si>
  <si>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</si>
  <si>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</si>
  <si>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</si>
  <si>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</si>
  <si>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</si>
  <si>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</si>
  <si>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</si>
  <si>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</si>
  <si>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</si>
  <si>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</si>
  <si>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</si>
  <si>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</si>
  <si>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</si>
  <si>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</si>
  <si>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</si>
  <si>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</si>
  <si>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</si>
  <si>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</si>
  <si>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</si>
  <si>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</si>
  <si>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</si>
  <si>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</si>
  <si>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</si>
  <si>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</si>
  <si>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</si>
  <si>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</si>
  <si>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</si>
  <si>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</si>
  <si>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</si>
  <si>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</si>
  <si>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</si>
  <si>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</si>
  <si>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</si>
  <si>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</si>
  <si>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</si>
  <si>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</si>
  <si>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</si>
  <si>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</si>
  <si>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</si>
  <si>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</si>
  <si>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</si>
  <si>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</si>
  <si>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</si>
  <si>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</si>
  <si>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</si>
  <si>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</si>
  <si>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</si>
  <si>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</si>
  <si>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</si>
  <si>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</si>
  <si>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</si>
  <si>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</si>
  <si>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</si>
  <si>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</si>
  <si>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</si>
  <si>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</si>
  <si>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</si>
  <si>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</si>
  <si>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</si>
  <si>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</si>
  <si>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</si>
  <si>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</si>
  <si>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</si>
  <si>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</si>
  <si>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</si>
  <si>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</si>
  <si>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</si>
  <si>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</si>
  <si>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</si>
  <si>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</si>
  <si>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</si>
  <si>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</si>
  <si>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</si>
  <si>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</si>
  <si>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</si>
  <si>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</si>
  <si>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</si>
  <si>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</si>
  <si>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</si>
  <si>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</si>
  <si>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</si>
  <si>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</si>
  <si>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</si>
  <si>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</si>
  <si>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</si>
  <si>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</si>
  <si>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</si>
  <si>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</si>
  <si>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</si>
  <si>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</si>
  <si>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</si>
  <si>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</si>
  <si>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</si>
  <si>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</si>
  <si>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</si>
  <si>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</si>
  <si>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</si>
  <si>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</si>
  <si>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</si>
  <si>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</si>
  <si>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</si>
  <si>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</si>
  <si>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</si>
  <si>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</si>
  <si>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</si>
  <si>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</si>
  <si>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</si>
  <si>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</si>
  <si>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</si>
  <si>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</si>
  <si>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</si>
  <si>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</si>
  <si>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</si>
  <si>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</si>
  <si>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</si>
  <si>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</si>
  <si>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</si>
  <si>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</si>
  <si>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</si>
  <si>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</si>
  <si>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</si>
  <si>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</si>
  <si>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</si>
  <si>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</si>
  <si>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</si>
  <si>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</si>
  <si>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</si>
  <si>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</si>
  <si>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</si>
  <si>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</si>
  <si>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</si>
  <si>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</si>
  <si>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</si>
  <si>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</si>
  <si>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</si>
  <si>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</si>
  <si>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</si>
  <si>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</si>
  <si>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</si>
  <si>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</si>
  <si>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</si>
  <si>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</si>
  <si>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</si>
  <si>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</si>
  <si>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</si>
  <si>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</si>
  <si>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</si>
  <si>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</si>
  <si>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</si>
  <si>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</si>
  <si>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</si>
  <si>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</si>
  <si>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</si>
  <si>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</si>
  <si>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</si>
  <si>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</si>
  <si>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</si>
  <si>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</si>
  <si>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</si>
  <si>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</si>
  <si>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</si>
  <si>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</si>
  <si>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</si>
  <si>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</si>
  <si>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</si>
  <si>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</si>
  <si>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</si>
  <si>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</si>
  <si>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</si>
  <si>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</si>
  <si>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</si>
  <si>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</si>
  <si>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</si>
  <si>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</si>
  <si>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</si>
  <si>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</si>
  <si>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</si>
  <si>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</si>
  <si>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</si>
  <si>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</si>
  <si>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</si>
  <si>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</si>
  <si>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</si>
  <si>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</si>
  <si>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</si>
  <si>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</si>
  <si>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</si>
  <si>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</si>
  <si>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</si>
  <si>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</si>
  <si>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</si>
  <si>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</si>
  <si>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</si>
  <si>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</si>
  <si>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</si>
  <si>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</si>
  <si>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</si>
  <si>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</si>
  <si>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</si>
  <si>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</si>
  <si>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</si>
  <si>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</si>
  <si>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</si>
  <si>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</si>
  <si>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</si>
  <si>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</si>
  <si>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</si>
  <si>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</si>
  <si>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</si>
  <si>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</si>
  <si>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</si>
  <si>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</si>
  <si>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</si>
  <si>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</si>
  <si>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</si>
  <si>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</si>
  <si>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</si>
  <si>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</si>
  <si>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</si>
  <si>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</si>
  <si>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</si>
  <si>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</si>
  <si>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</si>
  <si>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</si>
  <si>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</si>
  <si>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</si>
  <si>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</si>
  <si>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</si>
  <si>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</si>
  <si>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</si>
  <si>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</si>
  <si>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</si>
  <si>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</si>
  <si>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</si>
  <si>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</si>
  <si>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</si>
  <si>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</si>
  <si>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</si>
  <si>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</si>
  <si>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</si>
  <si>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</si>
  <si>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</si>
  <si>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</si>
  <si>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</si>
  <si>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</si>
  <si>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</si>
  <si>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</si>
  <si>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</si>
  <si>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</si>
  <si>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</si>
  <si>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</si>
  <si>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</si>
  <si>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</si>
  <si>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</si>
  <si>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</si>
  <si>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</si>
  <si>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</si>
  <si>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</si>
  <si>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</si>
  <si>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</si>
  <si>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</si>
  <si>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</si>
  <si>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</si>
  <si>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</si>
  <si>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</si>
  <si>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</si>
  <si>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</si>
  <si>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</si>
  <si>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</si>
  <si>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</si>
  <si>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</si>
  <si>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</si>
  <si>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</si>
  <si>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</si>
  <si>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</si>
  <si>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</si>
  <si>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</si>
  <si>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</si>
  <si>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</si>
  <si>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</si>
  <si>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</si>
  <si>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</si>
  <si>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</si>
  <si>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</si>
  <si>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</si>
  <si>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</si>
  <si>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</si>
  <si>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</si>
  <si>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</si>
  <si>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</si>
  <si>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</si>
  <si>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</si>
  <si>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</si>
  <si>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</si>
  <si>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</si>
  <si>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</si>
  <si>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</si>
  <si>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</si>
  <si>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</si>
  <si>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</si>
  <si>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</si>
  <si>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</si>
  <si>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</si>
  <si>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</si>
  <si>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</si>
  <si>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</si>
  <si>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</si>
  <si>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</si>
  <si>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</si>
  <si>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</si>
  <si>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</si>
  <si>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</si>
  <si>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</si>
  <si>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</si>
  <si>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</si>
  <si>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</si>
  <si>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</si>
  <si>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</si>
  <si>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</si>
  <si>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</si>
  <si>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</si>
  <si>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</si>
  <si>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</si>
  <si>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</si>
  <si>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</si>
  <si>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</si>
  <si>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</si>
  <si>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</si>
  <si>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</si>
  <si>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</si>
  <si>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</si>
  <si>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</si>
  <si>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</si>
  <si>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</si>
  <si>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</si>
  <si>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</si>
  <si>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</si>
  <si>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</si>
  <si>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</si>
  <si>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</si>
  <si>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</si>
  <si>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</si>
  <si>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</si>
  <si>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</si>
  <si>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</si>
  <si>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</si>
  <si>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</si>
  <si>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</si>
  <si>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</si>
  <si>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</si>
  <si>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</si>
  <si>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</si>
  <si>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</si>
  <si>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</si>
  <si>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</si>
  <si>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</si>
  <si>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</si>
  <si>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</si>
  <si>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</si>
  <si>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</si>
  <si>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</si>
  <si>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</si>
  <si>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</si>
  <si>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</si>
  <si>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</si>
  <si>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</si>
  <si>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</si>
  <si>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</si>
  <si>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</si>
  <si>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</si>
  <si>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</si>
  <si>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</si>
  <si>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</si>
  <si>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</si>
  <si>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</si>
  <si>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</si>
  <si>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</si>
  <si>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</si>
  <si>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</si>
  <si>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</si>
  <si>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</si>
  <si>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</si>
  <si>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</si>
  <si>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</si>
  <si>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</si>
  <si>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</si>
  <si>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</si>
  <si>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</si>
  <si>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</si>
  <si>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</si>
  <si>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</si>
  <si>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</si>
  <si>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</si>
  <si>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</si>
  <si>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</si>
  <si>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</si>
  <si>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</si>
  <si>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</si>
  <si>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</si>
  <si>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</si>
  <si>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</si>
  <si>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</si>
  <si>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</si>
  <si>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</si>
  <si>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</si>
  <si>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</si>
  <si>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</si>
  <si>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</si>
  <si>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</si>
  <si>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</si>
  <si>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</si>
  <si>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</si>
  <si>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</si>
  <si>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</si>
  <si>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</si>
  <si>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</si>
  <si>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</si>
  <si>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</si>
  <si>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</si>
  <si>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</si>
  <si>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</si>
  <si>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</si>
  <si>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</si>
  <si>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</si>
  <si>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</si>
  <si>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</si>
  <si>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</si>
  <si>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</si>
  <si>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</si>
  <si>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</si>
  <si>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</si>
  <si>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</si>
  <si>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</si>
  <si>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</si>
  <si>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</si>
  <si>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</si>
  <si>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</si>
  <si>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</si>
  <si>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</si>
  <si>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</si>
  <si>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</si>
  <si>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</si>
  <si>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</si>
  <si>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</si>
  <si>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</si>
  <si>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</si>
  <si>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</si>
  <si>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</si>
  <si>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</si>
  <si>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</si>
  <si>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</si>
  <si>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</si>
  <si>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</si>
  <si>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</si>
  <si>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</si>
  <si>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</si>
  <si>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</si>
  <si>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</si>
  <si>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</si>
  <si>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</si>
  <si>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</si>
  <si>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</si>
  <si>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</si>
  <si>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</si>
  <si>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</si>
  <si>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</si>
  <si>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</si>
  <si>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</si>
  <si>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</si>
  <si>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</si>
  <si>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</si>
  <si>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</si>
  <si>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</si>
  <si>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</si>
  <si>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</si>
  <si>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</si>
  <si>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</si>
  <si>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</si>
  <si>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</si>
  <si>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</si>
  <si>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</si>
  <si>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</si>
  <si>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</si>
  <si>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</si>
  <si>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</si>
  <si>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</si>
  <si>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</si>
  <si>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</si>
  <si>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</si>
  <si>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</si>
  <si>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</si>
  <si>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</si>
  <si>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</si>
  <si>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</si>
  <si>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</si>
  <si>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</si>
  <si>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</si>
  <si>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</si>
  <si>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</si>
  <si>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</si>
  <si>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</si>
  <si>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</si>
  <si>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</si>
  <si>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</si>
  <si>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</si>
  <si>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</si>
  <si>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</si>
  <si>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</si>
  <si>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</si>
  <si>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</si>
  <si>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</si>
  <si>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</si>
  <si>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</si>
  <si>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</si>
  <si>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</si>
  <si>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</si>
  <si>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</si>
  <si>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</si>
  <si>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</si>
  <si>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</si>
  <si>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</si>
  <si>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</si>
  <si>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</si>
  <si>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</si>
  <si>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</si>
  <si>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</si>
  <si>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</si>
  <si>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</si>
  <si>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</si>
  <si>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</si>
  <si>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</si>
  <si>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</si>
  <si>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</si>
  <si>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</si>
  <si>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</si>
  <si>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</si>
  <si>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</si>
  <si>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</si>
  <si>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</si>
  <si>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</si>
  <si>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</si>
  <si>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</si>
  <si>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</si>
  <si>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</si>
  <si>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</si>
  <si>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</si>
  <si>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</si>
  <si>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</si>
  <si>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</si>
  <si>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</si>
  <si>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</si>
  <si>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</si>
  <si>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</si>
  <si>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</si>
  <si>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</si>
  <si>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</si>
  <si>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</si>
  <si>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</si>
  <si>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</si>
  <si>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</si>
  <si>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</si>
  <si>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</si>
  <si>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</si>
  <si>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</si>
  <si>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</si>
  <si>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</si>
  <si>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</si>
  <si>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</si>
  <si>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</si>
  <si>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</si>
  <si>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</si>
  <si>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</si>
  <si>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</si>
  <si>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</si>
  <si>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</si>
  <si>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</si>
  <si>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</si>
  <si>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</si>
  <si>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</si>
  <si>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</si>
  <si>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</si>
  <si>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</si>
  <si>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</si>
  <si>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</si>
  <si>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</si>
  <si>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</si>
  <si>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</si>
  <si>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</si>
  <si>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</si>
  <si>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</si>
  <si>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</si>
  <si>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</si>
  <si>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</si>
  <si>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</si>
  <si>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</si>
  <si>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</si>
  <si>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</si>
  <si>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</si>
  <si>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</si>
  <si>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</si>
  <si>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</si>
  <si>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</si>
  <si>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</si>
  <si>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</si>
  <si>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</si>
  <si>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</si>
  <si>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</si>
  <si>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</si>
  <si>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</si>
  <si>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</si>
  <si>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</si>
  <si>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</si>
  <si>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</si>
  <si>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</si>
  <si>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</si>
  <si>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</si>
  <si>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</si>
  <si>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</si>
  <si>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</si>
  <si>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</si>
  <si>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</si>
  <si>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</si>
  <si>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</si>
  <si>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</si>
  <si>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</si>
  <si>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</si>
  <si>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</si>
  <si>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</si>
  <si>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</si>
  <si>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</si>
  <si>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</si>
  <si>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</si>
  <si>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</si>
  <si>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</si>
  <si>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</si>
  <si>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</si>
  <si>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</si>
  <si>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</si>
  <si>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</si>
  <si>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</si>
  <si>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</si>
  <si>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</si>
  <si>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</si>
  <si>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</si>
  <si>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</si>
  <si>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</si>
  <si>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</si>
  <si>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</si>
  <si>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</si>
  <si>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</si>
  <si>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</si>
  <si>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</si>
  <si>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</si>
  <si>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</si>
  <si>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</si>
  <si>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</si>
  <si>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</si>
  <si>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</si>
  <si>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</si>
  <si>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</si>
  <si>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</si>
  <si>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</si>
  <si>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</si>
  <si>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</si>
  <si>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</si>
  <si>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</si>
  <si>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</si>
  <si>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</si>
  <si>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</si>
  <si>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</si>
  <si>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</si>
  <si>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</si>
  <si>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</si>
  <si>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</si>
  <si>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</si>
  <si>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</si>
  <si>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</si>
  <si>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</si>
  <si>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</si>
  <si>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</si>
  <si>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</si>
  <si>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</si>
  <si>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</si>
  <si>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</si>
  <si>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</si>
  <si>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</si>
  <si>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</si>
  <si>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</si>
  <si>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</si>
  <si>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</si>
  <si>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</si>
  <si>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</si>
  <si>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</si>
  <si>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</si>
  <si>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</si>
  <si>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</si>
  <si>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</si>
  <si>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</si>
  <si>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</si>
  <si>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</si>
  <si>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</si>
  <si>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</si>
  <si>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</si>
  <si>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</si>
  <si>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</si>
  <si>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</si>
  <si>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</si>
  <si>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</si>
  <si>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</si>
  <si>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</si>
  <si>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</si>
  <si>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</si>
  <si>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</si>
  <si>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</si>
  <si>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</si>
  <si>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</si>
  <si>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</si>
  <si>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</si>
  <si>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</si>
  <si>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</si>
  <si>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</si>
  <si>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</si>
  <si>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</si>
  <si>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</si>
  <si>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</si>
  <si>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</si>
  <si>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</si>
  <si>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</si>
  <si>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</si>
  <si>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</si>
  <si>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</si>
  <si>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</si>
  <si>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</si>
  <si>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</si>
  <si>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</si>
  <si>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</si>
  <si>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</si>
  <si>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</si>
  <si>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</si>
  <si>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</si>
  <si>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</si>
  <si>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</si>
  <si>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</si>
  <si>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</si>
  <si>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</si>
  <si>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</si>
  <si>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</si>
  <si>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</si>
  <si>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</si>
  <si>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</si>
  <si>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</si>
  <si>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</si>
  <si>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</si>
  <si>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</si>
  <si>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</si>
  <si>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</si>
  <si>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</si>
  <si>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</si>
  <si>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</si>
  <si>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</si>
  <si>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</si>
  <si>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</si>
  <si>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</si>
  <si>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</si>
  <si>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</si>
  <si>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</si>
  <si>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</si>
  <si>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</si>
  <si>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</si>
  <si>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</si>
  <si>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</si>
  <si>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</si>
  <si>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</si>
  <si>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</si>
  <si>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</si>
  <si>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</si>
  <si>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</si>
  <si>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</si>
  <si>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</si>
  <si>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</si>
  <si>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</si>
  <si>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</si>
  <si>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</si>
  <si>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</si>
  <si>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</si>
  <si>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</si>
  <si>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</si>
  <si>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</si>
  <si>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</si>
  <si>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</si>
  <si>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</si>
  <si>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</si>
  <si>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</si>
  <si>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</si>
  <si>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</si>
  <si>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</si>
  <si>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</si>
  <si>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</si>
  <si>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</si>
  <si>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</si>
  <si>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</si>
  <si>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</si>
  <si>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</si>
  <si>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</si>
  <si>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</si>
  <si>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</si>
  <si>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</si>
  <si>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</si>
  <si>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</si>
  <si>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</si>
  <si>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</si>
  <si>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</si>
  <si>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</si>
  <si>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</si>
  <si>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</si>
  <si>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</si>
  <si>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</si>
  <si>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</si>
  <si>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</si>
  <si>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</si>
  <si>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</si>
  <si>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</si>
  <si>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</si>
  <si>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</si>
  <si>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</si>
  <si>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</si>
  <si>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</si>
  <si>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</si>
  <si>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</si>
  <si>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</si>
  <si>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</si>
  <si>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</si>
  <si>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</si>
  <si>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</si>
  <si>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</si>
  <si>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</si>
  <si>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</si>
  <si>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</si>
  <si>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</si>
  <si>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</si>
  <si>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</si>
  <si>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</si>
  <si>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</si>
  <si>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</si>
  <si>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</si>
  <si>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</si>
  <si>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</si>
  <si>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</si>
  <si>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</si>
  <si>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</si>
  <si>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</si>
  <si>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</si>
  <si>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</si>
  <si>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</si>
  <si>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</si>
  <si>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</si>
  <si>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</si>
  <si>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</si>
  <si>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</si>
  <si>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</si>
  <si>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</si>
  <si>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</si>
  <si>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</si>
  <si>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</si>
  <si>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</si>
  <si>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</si>
  <si>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</si>
  <si>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</si>
  <si>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</si>
  <si>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</si>
  <si>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</si>
  <si>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</si>
  <si>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</si>
  <si>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</si>
  <si>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</si>
  <si>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</si>
  <si>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</si>
  <si>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</si>
  <si>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</si>
  <si>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</si>
  <si>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</si>
  <si>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</si>
  <si>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</si>
  <si>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</si>
  <si>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</si>
  <si>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</si>
  <si>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</si>
  <si>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</si>
  <si>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</si>
  <si>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</si>
  <si>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</si>
  <si>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</si>
  <si>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</si>
  <si>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</si>
  <si>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</si>
  <si>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</si>
  <si>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</si>
  <si>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</si>
  <si>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</si>
  <si>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</si>
  <si>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</si>
  <si>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</si>
  <si>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</si>
  <si>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</si>
  <si>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</si>
  <si>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</si>
  <si>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</si>
  <si>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</si>
  <si>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</si>
  <si>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</si>
  <si>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</si>
  <si>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</si>
  <si>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</si>
  <si>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</si>
  <si>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</si>
  <si>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</si>
  <si>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</si>
  <si>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</si>
  <si>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</si>
  <si>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</si>
  <si>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</si>
  <si>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</si>
  <si>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</si>
  <si>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</si>
  <si>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</si>
  <si>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</si>
  <si>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</si>
  <si>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</si>
  <si>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</si>
  <si>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</si>
  <si>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</si>
  <si>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</si>
  <si>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</si>
  <si>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</si>
  <si>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</si>
  <si>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</si>
  <si>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</si>
  <si>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</si>
  <si>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</si>
  <si>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</si>
  <si>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</si>
  <si>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</si>
  <si>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</si>
  <si>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</si>
  <si>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</si>
  <si>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</si>
  <si>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</si>
  <si>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</si>
  <si>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</si>
  <si>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</si>
  <si>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</si>
  <si>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</si>
  <si>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</si>
  <si>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</si>
  <si>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</si>
  <si>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</si>
  <si>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</si>
  <si>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</si>
  <si>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</si>
  <si>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</si>
  <si>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</si>
  <si>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</si>
  <si>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</si>
  <si>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</si>
  <si>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</si>
  <si>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</si>
  <si>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</si>
  <si>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</si>
  <si>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</si>
  <si>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</si>
  <si>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</si>
  <si>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</si>
  <si>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</si>
  <si>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</si>
  <si>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</si>
  <si>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</si>
  <si>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</si>
  <si>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</si>
  <si>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</si>
  <si>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</si>
  <si>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</si>
  <si>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</si>
  <si>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</si>
  <si>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</si>
  <si>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</si>
  <si>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</si>
  <si>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</si>
  <si>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</si>
  <si>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</si>
  <si>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</si>
  <si>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</si>
  <si>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</si>
  <si>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</si>
  <si>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</si>
  <si>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</si>
  <si>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</si>
  <si>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</si>
  <si>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</si>
  <si>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</si>
  <si>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</si>
  <si>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</si>
  <si>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</si>
  <si>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</si>
  <si>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</si>
  <si>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</si>
  <si>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</si>
  <si>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</si>
  <si>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</si>
  <si>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</si>
  <si>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</si>
  <si>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</si>
  <si>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</si>
  <si>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</si>
  <si>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</si>
  <si>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</si>
  <si>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</si>
  <si>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</si>
  <si>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</si>
  <si>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</si>
  <si>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</si>
  <si>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</si>
  <si>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</si>
  <si>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</si>
  <si>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</si>
  <si>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</si>
  <si>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</si>
  <si>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</si>
  <si>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</si>
  <si>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</si>
  <si>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</si>
  <si>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</si>
  <si>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</si>
  <si>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</si>
  <si>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</si>
  <si>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</si>
  <si>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</si>
  <si>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</si>
  <si>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</si>
  <si>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</si>
  <si>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</si>
  <si>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</si>
  <si>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</si>
  <si>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</si>
  <si>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</si>
  <si>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</si>
  <si>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</si>
  <si>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</si>
  <si>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</si>
  <si>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</si>
  <si>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</si>
  <si>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</si>
  <si>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</si>
  <si>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</si>
  <si>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</si>
  <si>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</si>
  <si>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</si>
  <si>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</si>
  <si>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</si>
  <si>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</si>
  <si>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</si>
  <si>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</si>
  <si>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</si>
  <si>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</si>
  <si>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</si>
  <si>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</si>
  <si>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</si>
  <si>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</si>
  <si>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</si>
  <si>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</si>
  <si>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</si>
  <si>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</si>
  <si>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</si>
  <si>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</si>
  <si>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</si>
  <si>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</si>
  <si>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</si>
  <si>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</si>
  <si>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</si>
  <si>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</si>
  <si>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</si>
  <si>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</si>
  <si>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</si>
  <si>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</si>
  <si>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</si>
  <si>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</si>
  <si>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</si>
  <si>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</si>
  <si>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</si>
  <si>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</si>
  <si>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</si>
  <si>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</si>
  <si>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</si>
  <si>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</si>
  <si>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</si>
  <si>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</si>
  <si>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</si>
  <si>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</si>
  <si>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</si>
  <si>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</si>
  <si>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</si>
  <si>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</si>
  <si>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</si>
  <si>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</si>
  <si>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</si>
  <si>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</si>
  <si>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</si>
  <si>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</si>
  <si>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</si>
  <si>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</si>
  <si>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</si>
  <si>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</si>
  <si>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</si>
  <si>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</si>
  <si>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</si>
  <si>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</si>
  <si>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</si>
  <si>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</si>
  <si>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</si>
  <si>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</si>
  <si>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</si>
  <si>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</si>
  <si>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</si>
  <si>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</si>
  <si>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</si>
  <si>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</si>
  <si>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</si>
  <si>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</si>
  <si>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</si>
  <si>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</si>
  <si>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</si>
  <si>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</si>
  <si>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</si>
  <si>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</si>
  <si>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</si>
  <si>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</si>
  <si>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</si>
  <si>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</si>
  <si>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</si>
  <si>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</si>
  <si>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</si>
  <si>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</si>
  <si>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</si>
  <si>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</si>
  <si>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</si>
  <si>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</si>
  <si>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</si>
  <si>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</si>
  <si>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</si>
  <si>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</si>
  <si>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</si>
  <si>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</si>
  <si>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</si>
  <si>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</si>
  <si>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</si>
  <si>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</si>
  <si>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</si>
  <si>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</si>
  <si>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</si>
  <si>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</si>
  <si>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</si>
  <si>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</si>
  <si>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</si>
  <si>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</si>
  <si>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</si>
  <si>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</si>
  <si>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</si>
  <si>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</si>
  <si>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</si>
  <si>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</si>
  <si>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</si>
  <si>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</si>
  <si>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</si>
  <si>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</si>
  <si>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</si>
  <si>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</si>
  <si>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</si>
  <si>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</si>
  <si>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</si>
  <si>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</si>
  <si>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</si>
  <si>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</si>
  <si>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</si>
  <si>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</si>
  <si>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</si>
  <si>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</si>
  <si>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</si>
  <si>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</si>
  <si>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</si>
  <si>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</si>
  <si>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</si>
  <si>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</si>
  <si>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</si>
  <si>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</si>
  <si>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</si>
  <si>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</si>
  <si>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</si>
  <si>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</si>
  <si>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</si>
  <si>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</si>
  <si>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</si>
  <si>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</si>
  <si>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</si>
  <si>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</si>
  <si>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</si>
  <si>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</si>
  <si>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</si>
  <si>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</si>
  <si>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</si>
  <si>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</si>
  <si>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</si>
  <si>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</si>
  <si>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</si>
  <si>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</si>
  <si>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</si>
  <si>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</si>
  <si>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</si>
  <si>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</si>
  <si>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</si>
  <si>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</si>
  <si>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</si>
  <si>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</si>
  <si>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</si>
  <si>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</si>
  <si>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</si>
  <si>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</si>
  <si>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</si>
  <si>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</si>
  <si>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</si>
  <si>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</si>
  <si>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</si>
  <si>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</si>
  <si>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</si>
  <si>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</si>
  <si>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</si>
  <si>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</si>
  <si>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</si>
  <si>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</si>
  <si>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</si>
  <si>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</si>
  <si>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</si>
  <si>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</si>
  <si>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</si>
  <si>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</si>
  <si>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</si>
  <si>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</si>
  <si>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</si>
  <si>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</si>
  <si>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</si>
  <si>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</si>
  <si>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</si>
  <si>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</si>
  <si>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</si>
  <si>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</si>
  <si>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</si>
  <si>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</si>
  <si>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</si>
  <si>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</si>
  <si>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</si>
  <si>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</si>
  <si>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</si>
  <si>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</si>
  <si>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</si>
  <si>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</si>
  <si>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</si>
  <si>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</si>
  <si>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</si>
  <si>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</si>
  <si>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</si>
  <si>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</si>
  <si>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</si>
  <si>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</si>
  <si>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</si>
  <si>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</si>
  <si>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</si>
  <si>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</si>
  <si>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</si>
  <si>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</si>
  <si>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</si>
  <si>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</si>
  <si>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</si>
  <si>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</si>
  <si>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</si>
  <si>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</si>
  <si>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</si>
  <si>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</si>
  <si>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</si>
  <si>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</si>
  <si>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</si>
  <si>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</si>
  <si>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</si>
  <si>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</si>
  <si>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</si>
  <si>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</si>
  <si>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</si>
  <si>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</si>
  <si>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</si>
  <si>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</si>
  <si>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</si>
  <si>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</si>
  <si>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</si>
  <si>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</si>
  <si>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</si>
  <si>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</si>
  <si>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</si>
  <si>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</si>
  <si>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</si>
  <si>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</si>
  <si>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</si>
  <si>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</si>
  <si>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</si>
  <si>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</si>
  <si>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</si>
  <si>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</si>
  <si>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</si>
  <si>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</si>
  <si>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</si>
  <si>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</si>
  <si>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</si>
  <si>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</si>
  <si>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</si>
  <si>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</si>
  <si>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</si>
  <si>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</si>
  <si>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</si>
  <si>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</si>
  <si>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</si>
  <si>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</si>
  <si>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</si>
  <si>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</si>
  <si>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</si>
  <si>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</si>
  <si>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</si>
  <si>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</si>
  <si>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</si>
  <si>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</si>
  <si>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</si>
  <si>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</si>
  <si>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</si>
  <si>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</si>
  <si>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</si>
  <si>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</si>
  <si>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</si>
  <si>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</si>
  <si>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</si>
  <si>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</si>
  <si>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</si>
  <si>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</si>
  <si>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</si>
  <si>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</si>
  <si>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</si>
  <si>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</si>
  <si>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</si>
  <si>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</si>
  <si>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</si>
  <si>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</si>
  <si>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</si>
  <si>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</si>
  <si>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</si>
  <si>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</si>
  <si>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</si>
  <si>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</si>
  <si>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</si>
  <si>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</si>
  <si>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</si>
  <si>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</si>
  <si>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</si>
  <si>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</si>
  <si>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</si>
  <si>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</si>
  <si>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</si>
  <si>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</si>
  <si>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</si>
  <si>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</si>
  <si>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</si>
  <si>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</si>
  <si>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</si>
  <si>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</si>
  <si>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</si>
  <si>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</si>
  <si>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</si>
  <si>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</si>
  <si>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</si>
  <si>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</si>
  <si>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</si>
  <si>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</si>
  <si>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</si>
  <si>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</si>
  <si>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</si>
  <si>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</si>
  <si>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</si>
  <si>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</si>
  <si>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</si>
  <si>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</si>
  <si>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</si>
  <si>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</si>
  <si>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</si>
  <si>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</si>
  <si>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</si>
  <si>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</si>
  <si>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</si>
  <si>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</si>
  <si>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</si>
  <si>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</si>
  <si>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</si>
  <si>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</si>
  <si>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</si>
  <si>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</si>
  <si>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</si>
  <si>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</si>
  <si>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</si>
  <si>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</si>
  <si>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</si>
  <si>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</si>
  <si>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</si>
  <si>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</si>
  <si>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</si>
  <si>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</si>
  <si>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</si>
  <si>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</si>
  <si>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</si>
  <si>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</si>
  <si>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</si>
  <si>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</si>
  <si>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</si>
  <si>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</si>
  <si>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</si>
  <si>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</si>
  <si>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</si>
  <si>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</si>
  <si>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</si>
  <si>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</si>
  <si>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</si>
  <si>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</si>
  <si>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</si>
  <si>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</si>
  <si>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</si>
  <si>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</si>
  <si>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</si>
  <si>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</si>
  <si>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</si>
  <si>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</si>
  <si>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</si>
  <si>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</si>
  <si>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</si>
  <si>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</si>
  <si>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</si>
  <si>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</si>
  <si>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</si>
  <si>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</si>
  <si>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</si>
  <si>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</si>
  <si>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</si>
  <si>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</si>
  <si>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</si>
  <si>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</si>
  <si>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</si>
  <si>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</si>
  <si>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</si>
  <si>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</si>
  <si>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</si>
  <si>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</si>
  <si>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</si>
  <si>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</si>
  <si>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</si>
  <si>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</si>
  <si>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</si>
  <si>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</si>
  <si>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</si>
  <si>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</si>
  <si>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</si>
  <si>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</si>
  <si>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</si>
  <si>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</si>
  <si>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</si>
  <si>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</si>
  <si>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</si>
  <si>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</si>
  <si>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</si>
  <si>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</si>
  <si>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</si>
  <si>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</si>
  <si>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</si>
  <si>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</si>
  <si>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</si>
  <si>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</si>
  <si>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</si>
  <si>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</si>
  <si>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</si>
  <si>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</si>
  <si>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</si>
  <si>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</si>
  <si>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</si>
  <si>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</si>
  <si>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</si>
  <si>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</si>
  <si>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</si>
  <si>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</si>
  <si>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</si>
  <si>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</si>
  <si>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</si>
  <si>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</si>
  <si>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</si>
  <si>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</si>
  <si>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</si>
  <si>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</si>
  <si>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</si>
  <si>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</si>
  <si>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</si>
  <si>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</si>
  <si>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</si>
  <si>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</si>
  <si>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</si>
  <si>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</si>
  <si>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</si>
  <si>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</si>
  <si>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</si>
  <si>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</si>
  <si>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</si>
  <si>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</si>
  <si>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</si>
  <si>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</si>
  <si>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</si>
  <si>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</si>
  <si>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</si>
  <si>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</si>
  <si>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</si>
  <si>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</si>
  <si>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</si>
  <si>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</si>
  <si>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</si>
  <si>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</si>
  <si>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</si>
  <si>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</si>
  <si>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</si>
  <si>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</si>
  <si>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</si>
  <si>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</si>
  <si>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</si>
  <si>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</si>
  <si>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</si>
  <si>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</si>
  <si>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</si>
  <si>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</si>
  <si>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</si>
  <si>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</si>
  <si>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</si>
  <si>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</si>
  <si>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</si>
  <si>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</si>
  <si>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</si>
  <si>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</si>
  <si>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</si>
  <si>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</si>
  <si>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</si>
  <si>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</si>
  <si>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</si>
  <si>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</si>
  <si>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</si>
  <si>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</si>
  <si>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</si>
  <si>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</si>
  <si>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</si>
  <si>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</si>
  <si>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</si>
  <si>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</si>
  <si>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</si>
  <si>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</si>
  <si>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</si>
  <si>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</si>
  <si>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</si>
  <si>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</si>
  <si>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</si>
  <si>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</si>
  <si>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</si>
  <si>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</si>
  <si>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</si>
  <si>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</si>
  <si>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</si>
  <si>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</si>
  <si>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</si>
  <si>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</si>
  <si>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</si>
  <si>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</si>
  <si>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</si>
  <si>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</si>
  <si>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</si>
  <si>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</si>
  <si>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</si>
  <si>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</si>
  <si>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</si>
  <si>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</si>
  <si>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</si>
  <si>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</si>
  <si>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</si>
  <si>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</si>
  <si>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</si>
  <si>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</si>
  <si>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</si>
  <si>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</si>
  <si>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</si>
  <si>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</si>
  <si>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</si>
  <si>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</si>
  <si>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</si>
  <si>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</si>
  <si>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</si>
  <si>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</si>
  <si>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</si>
  <si>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</si>
  <si>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</si>
  <si>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</si>
  <si>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</si>
  <si>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</si>
  <si>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</si>
  <si>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</si>
  <si>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</si>
  <si>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</si>
  <si>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</si>
  <si>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</si>
  <si>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</si>
  <si>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</si>
  <si>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</si>
  <si>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</si>
  <si>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</si>
  <si>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</si>
  <si>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</si>
  <si>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</si>
  <si>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</si>
  <si>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</si>
  <si>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</si>
  <si>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</si>
  <si>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</si>
  <si>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</si>
  <si>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</si>
  <si>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</si>
  <si>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</si>
  <si>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</si>
  <si>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</si>
  <si>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</si>
  <si>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</si>
  <si>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</si>
  <si>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</si>
  <si>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</si>
  <si>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</si>
  <si>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</si>
  <si>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</si>
  <si>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</si>
  <si>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</si>
  <si>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</si>
  <si>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</si>
  <si>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</si>
  <si>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</si>
  <si>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</si>
  <si>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</si>
  <si>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</si>
  <si>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</si>
  <si>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</si>
  <si>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</si>
  <si>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</si>
  <si>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</si>
  <si>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</si>
  <si>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</si>
  <si>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</si>
  <si>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</si>
  <si>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</si>
  <si>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</si>
  <si>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</si>
  <si>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</si>
  <si>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</si>
  <si>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</si>
  <si>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</si>
  <si>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</si>
  <si>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</si>
  <si>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</si>
  <si>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</si>
  <si>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</si>
  <si>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</si>
  <si>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</si>
  <si>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</si>
  <si>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</si>
  <si>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</si>
  <si>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</si>
  <si>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</si>
  <si>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</si>
  <si>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</si>
  <si>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</si>
  <si>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</si>
  <si>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</si>
  <si>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</si>
  <si>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</si>
  <si>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</si>
  <si>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</si>
  <si>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</si>
  <si>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</si>
  <si>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</si>
  <si>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</si>
  <si>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</si>
  <si>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</si>
  <si>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</si>
  <si>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</si>
  <si>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</si>
  <si>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</si>
  <si>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</si>
  <si>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</si>
  <si>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</si>
  <si>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</si>
  <si>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</si>
  <si>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</si>
  <si>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</si>
  <si>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</si>
  <si>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</si>
  <si>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</si>
  <si>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</si>
  <si>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</si>
  <si>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</si>
  <si>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</si>
  <si>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</si>
  <si>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</si>
  <si>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</si>
  <si>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</si>
  <si>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</si>
  <si>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</si>
  <si>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</si>
  <si>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</si>
  <si>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</si>
  <si>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</si>
  <si>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</si>
  <si>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</si>
  <si>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</si>
  <si>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</si>
  <si>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</si>
  <si>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</si>
  <si>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</si>
  <si>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</si>
  <si>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</si>
  <si>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</si>
  <si>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</si>
  <si>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</si>
  <si>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</si>
  <si>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</si>
  <si>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</si>
  <si>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</si>
  <si>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</si>
  <si>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</si>
  <si>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</si>
  <si>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</si>
  <si>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</si>
  <si>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</si>
  <si>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</si>
  <si>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</si>
  <si>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</si>
  <si>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</si>
  <si>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</si>
  <si>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</si>
  <si>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</si>
  <si>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</si>
  <si>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</si>
  <si>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</si>
  <si>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</si>
  <si>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</si>
  <si>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</si>
  <si>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</si>
  <si>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</si>
  <si>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</si>
  <si>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</si>
  <si>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</si>
  <si>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</si>
  <si>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</si>
  <si>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</si>
  <si>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</si>
  <si>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</si>
  <si>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</si>
  <si>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</si>
  <si>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</si>
  <si>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</si>
  <si>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</si>
  <si>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</si>
  <si>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</si>
  <si>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</si>
  <si>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</si>
  <si>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</si>
  <si>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</si>
  <si>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</si>
  <si>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</si>
  <si>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</si>
  <si>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</si>
  <si>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</si>
  <si>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</si>
  <si>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</si>
  <si>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</si>
  <si>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</si>
  <si>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</si>
  <si>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</si>
  <si>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</si>
  <si>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</si>
  <si>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</si>
  <si>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</si>
  <si>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</si>
  <si>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</si>
  <si>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</si>
  <si>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</si>
  <si>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</si>
  <si>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</si>
  <si>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</si>
  <si>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</si>
  <si>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</si>
  <si>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</si>
  <si>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</si>
  <si>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</si>
  <si>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</si>
  <si>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</si>
  <si>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</si>
  <si>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</si>
  <si>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</si>
  <si>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</si>
  <si>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</si>
  <si>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</si>
  <si>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</si>
  <si>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</si>
  <si>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</si>
  <si>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</si>
  <si>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</si>
  <si>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</si>
  <si>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</si>
  <si>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</si>
  <si>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</si>
  <si>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</si>
  <si>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</si>
  <si>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</si>
  <si>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</si>
  <si>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</si>
  <si>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</si>
  <si>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</si>
  <si>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</si>
  <si>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</si>
  <si>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</si>
  <si>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</si>
  <si>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</si>
  <si>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</si>
  <si>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</si>
  <si>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</si>
  <si>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</si>
  <si>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</si>
  <si>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</si>
  <si>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</si>
  <si>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</si>
  <si>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</si>
  <si>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</si>
  <si>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</si>
  <si>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</si>
  <si>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</si>
  <si>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</si>
  <si>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</si>
  <si>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</si>
  <si>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</si>
  <si>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</si>
  <si>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</si>
  <si>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</si>
  <si>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</si>
  <si>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</si>
  <si>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</si>
  <si>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</si>
  <si>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</si>
  <si>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</si>
  <si>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</si>
  <si>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</si>
  <si>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</si>
  <si>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</si>
  <si>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</si>
  <si>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</si>
  <si>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</si>
  <si>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</si>
  <si>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</si>
  <si>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</si>
  <si>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</si>
  <si>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</si>
  <si>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</si>
  <si>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</si>
  <si>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</si>
  <si>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</si>
  <si>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</si>
  <si>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</si>
  <si>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</si>
  <si>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</si>
  <si>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</si>
  <si>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</si>
  <si>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</si>
  <si>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</si>
  <si>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</si>
  <si>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</si>
  <si>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</si>
  <si>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</si>
  <si>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</si>
  <si>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</si>
  <si>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</si>
  <si>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</si>
  <si>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</si>
  <si>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</si>
  <si>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</si>
  <si>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</si>
  <si>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</si>
  <si>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</si>
  <si>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</si>
  <si>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</si>
  <si>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</si>
  <si>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</si>
  <si>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</si>
  <si>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</si>
  <si>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</si>
  <si>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</si>
  <si>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</si>
  <si>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</si>
  <si>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</si>
  <si>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</si>
  <si>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</si>
  <si>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</si>
  <si>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</si>
  <si>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</si>
  <si>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</si>
  <si>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</si>
  <si>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</si>
  <si>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</si>
  <si>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</si>
  <si>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</si>
  <si>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</si>
  <si>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</si>
  <si>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</si>
  <si>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</si>
  <si>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</si>
  <si>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</si>
  <si>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</si>
  <si>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</si>
  <si>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</si>
  <si>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</si>
  <si>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</si>
  <si>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</si>
  <si>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</si>
  <si>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</si>
  <si>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</si>
  <si>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</si>
  <si>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</si>
  <si>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</si>
  <si>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</si>
  <si>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</si>
  <si>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</si>
  <si>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</si>
  <si>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</si>
  <si>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</si>
  <si>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</si>
  <si>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</si>
  <si>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</si>
  <si>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</si>
  <si>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</si>
  <si>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</si>
  <si>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</si>
  <si>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</si>
  <si>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</si>
  <si>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</si>
  <si>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</si>
  <si>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</si>
  <si>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</si>
  <si>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</si>
  <si>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</si>
  <si>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</si>
  <si>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</si>
  <si>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</si>
  <si>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</si>
  <si>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</si>
  <si>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</si>
  <si>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</si>
  <si>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</si>
  <si>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</si>
  <si>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</si>
  <si>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</si>
  <si>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</si>
  <si>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</si>
  <si>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</si>
  <si>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</si>
  <si>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</si>
  <si>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</si>
  <si>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</si>
  <si>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</si>
  <si>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</si>
  <si>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</si>
  <si>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</si>
  <si>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</si>
  <si>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</si>
  <si>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</si>
  <si>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</si>
  <si>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</si>
  <si>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</si>
  <si>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</si>
  <si>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</si>
  <si>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</si>
  <si>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</si>
  <si>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</si>
  <si>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</si>
  <si>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</si>
  <si>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</si>
  <si>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</si>
  <si>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</si>
  <si>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</si>
  <si>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</si>
  <si>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</si>
  <si>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</si>
  <si>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</si>
  <si>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</si>
  <si>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</si>
  <si>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</si>
  <si>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</si>
  <si>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</si>
  <si>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</si>
  <si>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</si>
  <si>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</si>
  <si>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</si>
  <si>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</si>
  <si>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</si>
  <si>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</si>
  <si>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</si>
  <si>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</si>
  <si>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</si>
  <si>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</si>
  <si>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</si>
  <si>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</si>
  <si>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</si>
  <si>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</si>
  <si>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</si>
  <si>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</si>
  <si>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</si>
  <si>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</si>
  <si>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</si>
  <si>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</si>
  <si>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</si>
  <si>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</si>
  <si>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</si>
  <si>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</si>
  <si>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</si>
  <si>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</si>
  <si>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</si>
  <si>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</si>
  <si>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</si>
  <si>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</si>
  <si>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</si>
  <si>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</si>
  <si>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</si>
  <si>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</si>
  <si>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</si>
  <si>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</si>
  <si>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</si>
  <si>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</si>
  <si>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</si>
  <si>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</si>
  <si>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</si>
  <si>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</si>
  <si>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</si>
  <si>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</si>
  <si>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</si>
  <si>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</si>
  <si>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</si>
  <si>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</si>
  <si>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</si>
  <si>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</si>
  <si>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</si>
  <si>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</si>
  <si>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</si>
  <si>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</si>
  <si>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</si>
  <si>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</si>
  <si>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</si>
  <si>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</si>
  <si>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</si>
  <si>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</si>
  <si>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</si>
  <si>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</si>
  <si>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</si>
  <si>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</si>
  <si>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</si>
  <si>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</si>
  <si>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</si>
  <si>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</si>
  <si>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</si>
  <si>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</si>
  <si>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</si>
  <si>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</si>
  <si>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</si>
  <si>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</si>
  <si>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</si>
  <si>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</si>
  <si>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</si>
  <si>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</si>
  <si>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</si>
  <si>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</si>
  <si>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</si>
  <si>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</si>
  <si>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</si>
  <si>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</si>
  <si>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</si>
  <si>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</si>
  <si>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</si>
  <si>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</si>
  <si>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</si>
  <si>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</si>
  <si>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</si>
  <si>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</si>
  <si>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</si>
  <si>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</si>
  <si>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</si>
  <si>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</si>
  <si>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</si>
  <si>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</si>
  <si>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</si>
  <si>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</si>
  <si>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</si>
  <si>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</si>
  <si>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</si>
  <si>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</si>
  <si>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</si>
  <si>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</si>
  <si>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</si>
  <si>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</si>
  <si>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</si>
  <si>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</si>
  <si>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</si>
  <si>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</si>
  <si>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</si>
  <si>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</si>
  <si>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</si>
  <si>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</si>
  <si>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</si>
  <si>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</si>
  <si>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</si>
  <si>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</si>
  <si>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</si>
  <si>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</si>
  <si>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</si>
  <si>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</si>
  <si>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</si>
  <si>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</si>
  <si>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</si>
  <si>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</si>
  <si>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</si>
  <si>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</si>
  <si>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</si>
  <si>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</si>
  <si>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</si>
  <si>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</si>
  <si>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</si>
  <si>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</si>
  <si>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</si>
  <si>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</si>
  <si>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</si>
  <si>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</si>
  <si>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</si>
  <si>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</si>
  <si>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</si>
  <si>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</si>
  <si>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</si>
  <si>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</si>
  <si>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</si>
  <si>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</si>
  <si>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</si>
  <si>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</si>
  <si>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</si>
  <si>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</si>
  <si>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</si>
  <si>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</si>
  <si>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</si>
  <si>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</si>
  <si>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</si>
  <si>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</si>
  <si>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</si>
  <si>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</si>
  <si>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</si>
  <si>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</si>
  <si>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</si>
  <si>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</si>
  <si>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</si>
  <si>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</si>
  <si>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</si>
  <si>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</si>
  <si>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</si>
  <si>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</si>
  <si>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</si>
  <si>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</si>
  <si>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</si>
  <si>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</si>
  <si>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</si>
  <si>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</si>
  <si>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</si>
  <si>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</si>
  <si>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</si>
  <si>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</si>
  <si>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</si>
  <si>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</si>
  <si>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</si>
  <si>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</si>
  <si>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</si>
  <si>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</si>
  <si>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</si>
  <si>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</si>
  <si>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</si>
  <si>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</si>
  <si>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</si>
  <si>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</si>
  <si>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</si>
  <si>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</si>
  <si>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</si>
  <si>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</si>
  <si>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</si>
  <si>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</si>
  <si>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</si>
  <si>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</si>
  <si>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</si>
  <si>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</si>
  <si>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</si>
  <si>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</si>
  <si>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</si>
  <si>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</si>
  <si>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</si>
  <si>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</si>
  <si>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</si>
  <si>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</si>
  <si>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</si>
  <si>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</si>
  <si>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</si>
  <si>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</si>
  <si>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</si>
  <si>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</si>
  <si>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</si>
  <si>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</si>
  <si>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</si>
  <si>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</si>
  <si>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</si>
  <si>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</si>
  <si>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</si>
  <si>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</si>
  <si>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</si>
  <si>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</si>
  <si>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</si>
  <si>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</si>
  <si>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</si>
  <si>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</si>
  <si>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</si>
  <si>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</si>
  <si>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</si>
  <si>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</si>
  <si>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</si>
  <si>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</si>
  <si>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</si>
  <si>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</si>
  <si>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</si>
  <si>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</si>
  <si>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</si>
  <si>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</si>
  <si>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</si>
  <si>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</si>
  <si>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</si>
  <si>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</si>
  <si>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</si>
  <si>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</si>
  <si>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</si>
  <si>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</si>
  <si>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</si>
  <si>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</si>
  <si>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</si>
  <si>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</si>
  <si>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</si>
  <si>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</si>
  <si>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</si>
  <si>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</si>
  <si>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</si>
  <si>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</si>
  <si>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</si>
  <si>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</si>
  <si>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</si>
  <si>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</si>
  <si>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</si>
  <si>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</si>
  <si>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</si>
  <si>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</si>
  <si>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</si>
  <si>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</si>
  <si>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</si>
  <si>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</si>
  <si>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</si>
  <si>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</si>
  <si>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</si>
  <si>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</si>
  <si>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</si>
  <si>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</si>
  <si>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</si>
  <si>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</si>
  <si>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</si>
  <si>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</si>
  <si>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</si>
  <si>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</si>
  <si>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</si>
  <si>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</si>
  <si>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</si>
  <si>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</si>
  <si>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</si>
  <si>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</si>
  <si>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</si>
  <si>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</si>
  <si>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</si>
  <si>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</si>
  <si>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</si>
  <si>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</si>
  <si>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</si>
  <si>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</si>
  <si>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</si>
  <si>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</si>
  <si>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</si>
  <si>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</si>
  <si>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</si>
  <si>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</si>
  <si>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</si>
  <si>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</si>
  <si>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</si>
  <si>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</si>
  <si>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</si>
  <si>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</si>
  <si>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</si>
  <si>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</si>
  <si>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</si>
  <si>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</si>
  <si>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</si>
  <si>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</si>
  <si>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</si>
  <si>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</si>
  <si>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</si>
  <si>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</si>
  <si>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</si>
  <si>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</si>
  <si>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</si>
  <si>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</si>
  <si>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</si>
  <si>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</si>
  <si>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</si>
  <si>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</si>
  <si>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</si>
  <si>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</si>
  <si>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</si>
  <si>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</si>
  <si>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</si>
  <si>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</si>
  <si>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</si>
  <si>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</si>
  <si>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</si>
  <si>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</si>
  <si>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</si>
  <si>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</si>
  <si>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</si>
  <si>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</si>
  <si>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</si>
  <si>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</si>
  <si>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</si>
  <si>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</si>
  <si>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</si>
  <si>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</si>
  <si>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</si>
  <si>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</si>
  <si>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</si>
  <si>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</si>
  <si>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</si>
  <si>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</si>
  <si>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</si>
  <si>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</si>
  <si>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</si>
  <si>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</si>
  <si>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</si>
  <si>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</si>
  <si>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</si>
  <si>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</si>
  <si>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</si>
  <si>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</si>
  <si>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</si>
  <si>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</si>
  <si>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</si>
  <si>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</si>
  <si>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</si>
  <si>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</si>
  <si>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</si>
  <si>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</si>
  <si>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</si>
  <si>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</si>
  <si>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</si>
  <si>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</si>
  <si>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</si>
  <si>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</si>
  <si>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</si>
  <si>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</si>
  <si>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</si>
  <si>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</si>
  <si>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</si>
  <si>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</si>
  <si>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</si>
  <si>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</si>
  <si>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</si>
  <si>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</si>
  <si>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</si>
  <si>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</si>
  <si>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</si>
  <si>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</si>
  <si>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</si>
  <si>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</si>
  <si>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</si>
  <si>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</si>
  <si>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</si>
  <si>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</si>
  <si>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</si>
  <si>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</si>
  <si>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</si>
  <si>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</si>
  <si>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</si>
  <si>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</si>
  <si>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</si>
  <si>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</si>
  <si>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</si>
  <si>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</si>
  <si>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</si>
  <si>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</si>
  <si>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</si>
  <si>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</si>
  <si>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</si>
  <si>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</si>
  <si>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</si>
  <si>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</si>
  <si>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</si>
  <si>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</si>
  <si>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</si>
  <si>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</si>
  <si>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</si>
  <si>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</si>
  <si>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</si>
  <si>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</si>
  <si>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</si>
  <si>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</si>
  <si>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</si>
  <si>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</si>
  <si>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</si>
  <si>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</si>
  <si>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</si>
  <si>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</si>
  <si>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</si>
  <si>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</si>
  <si>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</si>
  <si>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</si>
  <si>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</si>
  <si>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</si>
  <si>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</si>
  <si>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</si>
  <si>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</si>
  <si>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</si>
  <si>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</si>
  <si>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</si>
  <si>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</si>
  <si>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</si>
  <si>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</si>
  <si>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</si>
  <si>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</si>
  <si>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</si>
  <si>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</si>
  <si>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</si>
  <si>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</si>
  <si>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</si>
  <si>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</si>
  <si>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</si>
  <si>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</si>
  <si>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</si>
  <si>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</si>
  <si>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</si>
  <si>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</si>
  <si>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</si>
  <si>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</si>
  <si>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</si>
  <si>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</si>
  <si>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</si>
  <si>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</si>
  <si>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</si>
  <si>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</si>
  <si>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</si>
  <si>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</si>
  <si>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</si>
  <si>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</si>
  <si>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</si>
  <si>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</si>
  <si>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</si>
  <si>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</si>
  <si>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</si>
  <si>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</si>
  <si>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</si>
  <si>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</si>
  <si>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</si>
  <si>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</si>
  <si>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</si>
  <si>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</si>
  <si>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</si>
  <si>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</si>
  <si>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</si>
  <si>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</si>
  <si>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</si>
  <si>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</si>
  <si>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</si>
  <si>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</si>
  <si>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</si>
  <si>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</si>
  <si>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</si>
  <si>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</si>
  <si>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</si>
  <si>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</si>
  <si>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</si>
  <si>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</si>
  <si>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</si>
  <si>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</si>
  <si>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</si>
  <si>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</si>
  <si>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</si>
  <si>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</si>
  <si>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</si>
  <si>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</si>
  <si>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</si>
  <si>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</si>
  <si>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</si>
  <si>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</si>
  <si>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</si>
  <si>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</si>
  <si>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</si>
  <si>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</si>
  <si>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</si>
  <si>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</si>
  <si>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</si>
  <si>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</si>
  <si>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</si>
  <si>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</si>
  <si>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</si>
  <si>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</si>
  <si>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</si>
  <si>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</si>
  <si>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</si>
  <si>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</si>
  <si>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</si>
  <si>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</si>
  <si>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</si>
  <si>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</si>
  <si>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</si>
  <si>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</si>
  <si>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</si>
  <si>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</si>
  <si>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</si>
  <si>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</si>
  <si>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</si>
  <si>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</si>
  <si>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</si>
  <si>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</si>
  <si>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</si>
  <si>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</si>
  <si>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</si>
  <si>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</si>
  <si>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</si>
  <si>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</si>
  <si>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</si>
  <si>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</si>
  <si>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</si>
  <si>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</si>
  <si>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</si>
  <si>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</si>
  <si>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</si>
  <si>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</si>
  <si>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</si>
  <si>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</si>
  <si>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</si>
  <si>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</si>
  <si>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</si>
  <si>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</si>
  <si>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</si>
  <si>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</si>
  <si>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</si>
  <si>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</si>
  <si>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</si>
  <si>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</si>
  <si>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</si>
  <si>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</si>
  <si>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</si>
  <si>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</si>
  <si>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</si>
  <si>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</si>
  <si>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</si>
  <si>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</si>
  <si>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</si>
  <si>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</si>
  <si>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</si>
  <si>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</si>
  <si>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</si>
  <si>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</si>
  <si>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</si>
  <si>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</si>
  <si>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</si>
  <si>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</si>
  <si>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</si>
  <si>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</si>
  <si>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</si>
  <si>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</si>
  <si>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</si>
  <si>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</si>
  <si>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</si>
  <si>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</si>
  <si>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</si>
  <si>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</si>
  <si>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</si>
  <si>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</si>
  <si>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</si>
  <si>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</si>
  <si>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</si>
  <si>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</si>
  <si>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</si>
  <si>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</si>
  <si>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</si>
  <si>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</si>
  <si>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</si>
  <si>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</si>
  <si>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</si>
  <si>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</si>
  <si>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</si>
  <si>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</si>
  <si>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</si>
  <si>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</si>
  <si>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</si>
  <si>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</si>
  <si>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</si>
  <si>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</si>
  <si>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</si>
  <si>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</si>
  <si>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</si>
  <si>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</si>
  <si>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</si>
  <si>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</si>
  <si>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</si>
  <si>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</si>
  <si>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</si>
  <si>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</si>
  <si>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</si>
  <si>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</si>
  <si>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</si>
  <si>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</si>
  <si>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</si>
  <si>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</si>
  <si>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</si>
  <si>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</si>
  <si>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</si>
  <si>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</si>
  <si>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</si>
  <si>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</si>
  <si>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</si>
  <si>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</si>
  <si>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</si>
  <si>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</si>
  <si>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</si>
  <si>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</si>
  <si>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</si>
  <si>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</si>
  <si>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</si>
  <si>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</si>
  <si>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</si>
  <si>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</si>
  <si>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</si>
  <si>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</si>
  <si>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</si>
  <si>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</si>
  <si>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</si>
  <si>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</si>
  <si>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</si>
  <si>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</si>
  <si>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</si>
  <si>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</si>
  <si>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</si>
  <si>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</si>
  <si>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</si>
  <si>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</si>
  <si>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</si>
  <si>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</si>
  <si>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</si>
  <si>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</si>
  <si>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</si>
  <si>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</si>
  <si>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</si>
  <si>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</si>
  <si>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</si>
  <si>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</si>
  <si>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</si>
  <si>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</si>
  <si>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</si>
  <si>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</si>
  <si>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</si>
  <si>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</si>
  <si>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</si>
  <si>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</si>
  <si>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</si>
  <si>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</si>
  <si>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</si>
  <si>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</si>
  <si>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</si>
  <si>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</si>
  <si>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</si>
  <si>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</si>
  <si>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</si>
  <si>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</si>
  <si>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</si>
  <si>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</si>
  <si>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</si>
  <si>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</si>
  <si>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</si>
  <si>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</si>
  <si>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</si>
  <si>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</si>
  <si>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</si>
  <si>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</si>
  <si>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</si>
  <si>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</si>
  <si>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</si>
  <si>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</si>
  <si>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</si>
  <si>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</si>
  <si>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</si>
  <si>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</si>
  <si>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</si>
  <si>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</si>
  <si>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</si>
  <si>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</si>
  <si>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</si>
  <si>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</si>
  <si>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</si>
  <si>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</si>
  <si>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</si>
  <si>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</si>
  <si>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</si>
  <si>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</si>
  <si>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</si>
  <si>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</si>
  <si>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</si>
  <si>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</si>
  <si>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</si>
  <si>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</si>
  <si>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</si>
  <si>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</si>
  <si>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</si>
  <si>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</si>
  <si>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</si>
  <si>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</si>
  <si>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</si>
  <si>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</si>
  <si>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</si>
  <si>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</si>
  <si>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</si>
  <si>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</si>
  <si>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</si>
  <si>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</si>
  <si>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</si>
  <si>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</si>
  <si>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</si>
  <si>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</si>
  <si>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</si>
  <si>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</si>
  <si>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</si>
  <si>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</si>
  <si>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</si>
  <si>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</si>
  <si>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</si>
  <si>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</si>
  <si>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</si>
  <si>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</si>
  <si>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</si>
  <si>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</si>
  <si>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</si>
  <si>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</si>
  <si>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</si>
  <si>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</si>
  <si>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</si>
  <si>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</si>
  <si>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</si>
  <si>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</si>
  <si>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</si>
  <si>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</si>
  <si>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</si>
  <si>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</si>
  <si>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</si>
  <si>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</si>
  <si>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</si>
  <si>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</si>
  <si>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</si>
  <si>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</si>
  <si>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</si>
  <si>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</si>
  <si>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</si>
  <si>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</si>
  <si>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</si>
  <si>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</si>
  <si>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</si>
  <si>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</si>
  <si>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</si>
  <si>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</si>
  <si>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</si>
  <si>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</si>
  <si>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</si>
  <si>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</si>
  <si>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</si>
  <si>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</si>
  <si>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</si>
  <si>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</si>
  <si>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</si>
  <si>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</si>
  <si>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</si>
  <si>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</si>
  <si>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</si>
  <si>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</si>
  <si>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</si>
  <si>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</si>
  <si>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</si>
  <si>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</si>
  <si>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</si>
  <si>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</si>
  <si>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</si>
  <si>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</si>
  <si>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</si>
  <si>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</si>
  <si>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</si>
  <si>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</si>
  <si>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</si>
  <si>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</si>
  <si>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</si>
  <si>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</si>
  <si>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</si>
  <si>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</si>
  <si>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</si>
  <si>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</si>
  <si>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</si>
  <si>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</si>
  <si>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</si>
  <si>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</si>
  <si>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</si>
  <si>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</si>
  <si>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</si>
  <si>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</si>
  <si>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</si>
  <si>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</si>
  <si>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</si>
  <si>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</si>
  <si>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</si>
  <si>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</si>
  <si>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</si>
  <si>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</si>
  <si>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</si>
  <si>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</si>
  <si>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</si>
  <si>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</si>
  <si>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</si>
  <si>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</si>
  <si>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</si>
  <si>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</si>
  <si>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</si>
  <si>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</si>
  <si>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</si>
  <si>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</si>
  <si>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</si>
  <si>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</si>
  <si>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</si>
  <si>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</si>
  <si>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</si>
  <si>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</si>
  <si>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</si>
  <si>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</si>
  <si>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</si>
  <si>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</si>
  <si>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</si>
  <si>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</si>
  <si>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</si>
  <si>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</si>
  <si>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</si>
  <si>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</si>
  <si>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</si>
  <si>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</si>
  <si>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</si>
  <si>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</si>
  <si>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</si>
  <si>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</si>
  <si>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</si>
  <si>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</si>
  <si>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</si>
  <si>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</si>
  <si>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</si>
  <si>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</si>
  <si>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</si>
  <si>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</si>
  <si>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</si>
  <si>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</si>
  <si>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</si>
  <si>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</si>
  <si>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</si>
  <si>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</si>
  <si>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</si>
  <si>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</si>
  <si>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</si>
  <si>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</si>
  <si>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</si>
  <si>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</si>
  <si>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</si>
  <si>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</si>
  <si>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</si>
  <si>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</si>
  <si>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</si>
  <si>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</si>
  <si>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</si>
  <si>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</si>
  <si>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</si>
  <si>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</si>
  <si>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</si>
  <si>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</si>
  <si>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</si>
  <si>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</si>
  <si>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</si>
  <si>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</si>
  <si>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</si>
  <si>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</si>
  <si>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</si>
  <si>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</si>
  <si>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</si>
  <si>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</si>
  <si>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</si>
  <si>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</si>
  <si>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</si>
  <si>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</si>
  <si>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</si>
  <si>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</si>
  <si>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</si>
  <si>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</si>
  <si>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</si>
  <si>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</si>
  <si>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</si>
  <si>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</si>
  <si>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</si>
  <si>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</si>
  <si>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</si>
  <si>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</si>
  <si>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</si>
  <si>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</si>
  <si>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</si>
  <si>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</si>
  <si>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</si>
  <si>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</si>
  <si>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</si>
  <si>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</si>
  <si>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</si>
  <si>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</si>
  <si>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</si>
  <si>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</si>
  <si>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</si>
  <si>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</si>
  <si>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</si>
  <si>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</si>
  <si>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</si>
  <si>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</si>
  <si>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</si>
  <si>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</si>
  <si>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</si>
  <si>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</si>
  <si>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</si>
  <si>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</si>
  <si>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</si>
  <si>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</si>
  <si>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</si>
  <si>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</si>
  <si>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</si>
  <si>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</si>
  <si>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</si>
  <si>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</si>
  <si>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</si>
  <si>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</si>
  <si>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</si>
  <si>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</si>
  <si>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</si>
  <si>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</si>
  <si>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</si>
  <si>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</si>
  <si>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</si>
  <si>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</si>
  <si>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</si>
  <si>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</si>
  <si>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</si>
  <si>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</si>
  <si>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</si>
  <si>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</si>
  <si>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</si>
  <si>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</si>
  <si>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</si>
  <si>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</si>
  <si>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</si>
  <si>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</si>
  <si>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</si>
  <si>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</si>
  <si>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</si>
  <si>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</si>
  <si>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</si>
  <si>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</si>
  <si>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</si>
  <si>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</si>
  <si>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</si>
  <si>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</si>
  <si>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</si>
  <si>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</si>
  <si>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</si>
  <si>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</si>
  <si>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</si>
  <si>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</si>
  <si>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</si>
  <si>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</si>
  <si>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</si>
  <si>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</si>
  <si>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</si>
  <si>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</si>
  <si>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</si>
  <si>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</si>
  <si>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</si>
  <si>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</si>
  <si>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</si>
  <si>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</si>
  <si>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</si>
  <si>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</si>
  <si>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</si>
  <si>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</si>
  <si>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</si>
  <si>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</si>
  <si>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</si>
  <si>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</si>
  <si>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</si>
  <si>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</si>
  <si>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</si>
  <si>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</si>
  <si>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</si>
  <si>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</si>
  <si>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</si>
  <si>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</si>
  <si>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</si>
  <si>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</si>
  <si>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</si>
  <si>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</si>
  <si>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</si>
  <si>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</si>
  <si>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</si>
  <si>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</si>
  <si>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</si>
  <si>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</si>
  <si>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</si>
  <si>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</si>
  <si>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</si>
  <si>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</si>
  <si>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</si>
  <si>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</si>
  <si>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</si>
  <si>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</si>
  <si>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</si>
  <si>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</si>
  <si>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</si>
  <si>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</si>
  <si>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</si>
  <si>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</si>
  <si>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</si>
  <si>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</si>
  <si>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</si>
  <si>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</si>
  <si>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</si>
  <si>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</si>
  <si>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</si>
  <si>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</si>
  <si>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</si>
  <si>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</si>
  <si>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</si>
  <si>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</si>
  <si>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</si>
  <si>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</si>
  <si>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</si>
  <si>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</si>
  <si>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</si>
  <si>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</si>
  <si>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</si>
  <si>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</si>
  <si>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</si>
  <si>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</si>
  <si>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</si>
  <si>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</si>
  <si>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</si>
  <si>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</si>
  <si>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</si>
  <si>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</si>
  <si>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</si>
  <si>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</si>
  <si>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</si>
  <si>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</si>
  <si>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</si>
  <si>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</si>
  <si>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</si>
  <si>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</si>
  <si>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</si>
  <si>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</si>
  <si>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</si>
  <si>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</si>
  <si>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</si>
  <si>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</si>
  <si>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</si>
  <si>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</si>
  <si>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</si>
  <si>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</si>
  <si>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</si>
  <si>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</si>
  <si>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</si>
  <si>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</si>
  <si>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</si>
  <si>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</si>
  <si>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</si>
  <si>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</si>
  <si>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</si>
  <si>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</si>
  <si>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</si>
  <si>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</si>
  <si>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</si>
  <si>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</si>
  <si>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</si>
  <si>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</si>
  <si>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</si>
  <si>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</si>
  <si>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</si>
  <si>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</si>
  <si>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</si>
  <si>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</si>
  <si>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</si>
  <si>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</si>
  <si>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</si>
  <si>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</si>
  <si>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</si>
  <si>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</si>
  <si>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</si>
  <si>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</si>
  <si>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</si>
  <si>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</si>
  <si>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</si>
  <si>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</si>
  <si>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</si>
  <si>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</si>
  <si>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</si>
  <si>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</si>
  <si>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</si>
  <si>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</si>
  <si>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</si>
  <si>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</si>
  <si>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</si>
  <si>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</si>
  <si>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</si>
  <si>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</si>
  <si>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</si>
  <si>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</si>
  <si>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</si>
  <si>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</si>
  <si>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</si>
  <si>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</si>
  <si>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</si>
  <si>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</si>
  <si>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</si>
  <si>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</si>
  <si>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</si>
  <si>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</si>
  <si>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</si>
  <si>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</si>
  <si>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</si>
  <si>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</si>
  <si>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</si>
  <si>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</si>
  <si>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</si>
  <si>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</si>
  <si>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</si>
  <si>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</si>
  <si>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</si>
  <si>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</si>
  <si>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</si>
  <si>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</si>
  <si>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</si>
  <si>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</si>
  <si>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</si>
  <si>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</si>
  <si>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</si>
  <si>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</si>
  <si>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</si>
  <si>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</si>
  <si>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</si>
  <si>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</si>
  <si>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</si>
  <si>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</si>
  <si>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</si>
  <si>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</si>
  <si>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</si>
  <si>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</si>
  <si>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</si>
  <si>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</si>
  <si>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</si>
  <si>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</si>
  <si>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</si>
  <si>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</si>
  <si>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</si>
  <si>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</si>
  <si>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</si>
  <si>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</si>
  <si>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</si>
  <si>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</si>
  <si>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</si>
  <si>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</si>
  <si>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</si>
  <si>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</si>
  <si>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</si>
  <si>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</si>
  <si>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</si>
  <si>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</si>
  <si>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</si>
  <si>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</si>
  <si>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</si>
  <si>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</si>
  <si>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</si>
  <si>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</si>
  <si>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</si>
  <si>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</si>
  <si>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</si>
  <si>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</si>
  <si>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</si>
  <si>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</si>
  <si>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</si>
  <si>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</si>
  <si>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</si>
  <si>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</si>
  <si>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</si>
  <si>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</si>
  <si>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</si>
  <si>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</si>
  <si>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</si>
  <si>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</si>
  <si>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</si>
  <si>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</si>
  <si>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</si>
  <si>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</si>
  <si>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</si>
  <si>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</si>
  <si>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</si>
  <si>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</si>
  <si>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</si>
  <si>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</si>
  <si>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</si>
  <si>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</si>
  <si>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</si>
  <si>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</si>
  <si>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</si>
  <si>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</si>
  <si>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</si>
  <si>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</si>
  <si>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</si>
  <si>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</si>
  <si>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</si>
  <si>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</si>
  <si>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</si>
  <si>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</si>
  <si>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</si>
  <si>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</si>
  <si>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</si>
  <si>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</si>
  <si>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</si>
  <si>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</si>
  <si>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</si>
  <si>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</si>
  <si>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</si>
  <si>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</si>
  <si>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</si>
  <si>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</si>
  <si>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</si>
  <si>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</si>
  <si>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</si>
  <si>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</si>
  <si>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</si>
  <si>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</si>
  <si>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</si>
  <si>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</si>
  <si>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</si>
  <si>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</si>
  <si>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</si>
  <si>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</si>
  <si>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</si>
  <si>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</si>
  <si>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</si>
  <si>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</si>
  <si>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</si>
  <si>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</si>
  <si>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</si>
  <si>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</si>
  <si>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</si>
  <si>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</si>
  <si>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</si>
  <si>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</si>
  <si>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</si>
  <si>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</si>
  <si>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</si>
  <si>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</si>
  <si>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</si>
  <si>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</si>
  <si>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</si>
  <si>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</si>
  <si>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</si>
  <si>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</si>
  <si>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</si>
  <si>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</si>
  <si>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</si>
  <si>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</si>
  <si>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</si>
  <si>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</si>
  <si>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</si>
  <si>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</si>
  <si>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</si>
  <si>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</si>
  <si>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</si>
  <si>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</si>
  <si>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</si>
  <si>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</si>
  <si>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</si>
  <si>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</si>
  <si>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</si>
  <si>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</si>
  <si>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</si>
  <si>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</si>
  <si>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</si>
  <si>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</si>
  <si>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</si>
  <si>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</si>
  <si>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</si>
  <si>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</si>
  <si>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</si>
  <si>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</si>
  <si>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</si>
  <si>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</si>
  <si>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</si>
  <si>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</si>
  <si>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</si>
  <si>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</si>
  <si>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</si>
  <si>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</si>
  <si>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</si>
  <si>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</si>
  <si>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</si>
  <si>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</si>
  <si>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</si>
  <si>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</si>
  <si>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</si>
  <si>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</si>
  <si>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</si>
  <si>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</si>
  <si>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</si>
  <si>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</si>
  <si>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</si>
  <si>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</si>
  <si>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</si>
  <si>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</si>
  <si>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</si>
  <si>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</si>
  <si>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</si>
  <si>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</si>
  <si>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</si>
  <si>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</si>
  <si>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</si>
  <si>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</si>
  <si>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</si>
  <si>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</si>
  <si>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</si>
  <si>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</si>
  <si>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</si>
  <si>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</si>
  <si>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</si>
  <si>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</si>
  <si>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</si>
  <si>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</si>
  <si>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</si>
  <si>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</si>
  <si>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</si>
  <si>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</si>
  <si>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</si>
  <si>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</si>
  <si>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</si>
  <si>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</si>
  <si>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</si>
  <si>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</si>
  <si>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</si>
  <si>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</si>
  <si>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</si>
  <si>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</si>
  <si>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</si>
  <si>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</si>
  <si>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</si>
  <si>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</si>
  <si>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</si>
  <si>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</si>
  <si>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</si>
  <si>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</si>
  <si>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</si>
  <si>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</si>
  <si>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</si>
  <si>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</si>
  <si>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</si>
  <si>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</si>
  <si>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</si>
  <si>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</si>
  <si>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</si>
  <si>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</si>
  <si>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</si>
  <si>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</si>
  <si>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</si>
  <si>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</si>
  <si>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</si>
  <si>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</si>
  <si>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</si>
  <si>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</si>
  <si>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</si>
  <si>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</si>
  <si>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</si>
  <si>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</si>
  <si>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</si>
  <si>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</si>
  <si>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</si>
  <si>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</si>
  <si>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</si>
  <si>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</si>
  <si>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</si>
  <si>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</si>
  <si>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</si>
  <si>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</si>
  <si>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</si>
  <si>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</si>
  <si>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</si>
  <si>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</si>
  <si>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</si>
  <si>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</si>
  <si>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</si>
  <si>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</si>
  <si>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</si>
  <si>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</si>
  <si>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</si>
  <si>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</si>
  <si>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</si>
  <si>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</si>
  <si>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</si>
  <si>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</si>
  <si>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</si>
  <si>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</si>
  <si>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</si>
  <si>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</si>
  <si>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</si>
  <si>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</si>
  <si>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</si>
  <si>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</si>
  <si>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</si>
  <si>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</si>
  <si>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</si>
  <si>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</si>
  <si>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</si>
  <si>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</si>
  <si>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</si>
  <si>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</si>
  <si>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</si>
  <si>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</si>
  <si>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</si>
  <si>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</si>
  <si>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</si>
  <si>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</si>
  <si>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</si>
  <si>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</si>
  <si>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</si>
  <si>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</si>
  <si>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</si>
  <si>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</si>
  <si>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</si>
  <si>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</si>
  <si>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</si>
  <si>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</si>
  <si>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</si>
  <si>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</si>
  <si>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</si>
  <si>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</si>
  <si>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</si>
  <si>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</si>
  <si>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</si>
  <si>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</si>
  <si>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</si>
  <si>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</si>
  <si>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</si>
  <si>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</si>
  <si>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</si>
  <si>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</si>
  <si>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</si>
  <si>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</si>
  <si>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</si>
  <si>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</si>
  <si>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</si>
  <si>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</si>
  <si>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</si>
  <si>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</si>
  <si>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</si>
  <si>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</si>
  <si>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</si>
  <si>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</si>
  <si>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</si>
  <si>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</si>
  <si>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</si>
  <si>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</si>
  <si>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</si>
  <si>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</si>
  <si>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</si>
  <si>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</si>
  <si>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</si>
  <si>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</si>
  <si>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</si>
  <si>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</si>
  <si>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</si>
  <si>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</si>
  <si>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</si>
  <si>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</si>
  <si>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</si>
  <si>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</si>
  <si>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</si>
  <si>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</si>
  <si>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</si>
  <si>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</si>
  <si>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</si>
  <si>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</si>
  <si>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</si>
  <si>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</si>
  <si>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</si>
  <si>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</si>
  <si>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</si>
  <si>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</si>
  <si>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</si>
  <si>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</si>
  <si>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</si>
  <si>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</si>
  <si>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</si>
  <si>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</si>
  <si>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</si>
  <si>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</si>
  <si>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</si>
  <si>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</si>
  <si>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</si>
  <si>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</si>
  <si>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</si>
  <si>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</si>
  <si>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</si>
  <si>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</si>
  <si>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</si>
  <si>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</si>
  <si>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</si>
  <si>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</si>
  <si>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</si>
  <si>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</si>
  <si>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</si>
  <si>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</si>
  <si>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</si>
  <si>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</si>
  <si>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</si>
  <si>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</si>
  <si>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</si>
  <si>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</si>
  <si>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</si>
  <si>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</si>
  <si>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</si>
  <si>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</si>
  <si>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</si>
  <si>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</si>
  <si>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</si>
  <si>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</si>
  <si>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</si>
  <si>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</si>
  <si>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</si>
  <si>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</si>
  <si>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</si>
  <si>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</si>
  <si>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</si>
  <si>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</si>
  <si>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</si>
  <si>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</si>
  <si>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</si>
  <si>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</si>
  <si>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</si>
  <si>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</si>
  <si>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</si>
  <si>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</si>
  <si>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</si>
  <si>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</si>
  <si>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</si>
  <si>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</si>
  <si>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</si>
  <si>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</si>
  <si>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</si>
  <si>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</si>
  <si>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</si>
  <si>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</si>
  <si>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</si>
  <si>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</si>
  <si>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</si>
  <si>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</si>
  <si>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</si>
  <si>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</si>
  <si>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</si>
  <si>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</si>
  <si>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</si>
  <si>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</si>
  <si>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</si>
  <si>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</si>
  <si>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</si>
  <si>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</si>
  <si>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</si>
  <si>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</si>
  <si>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</si>
  <si>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</si>
  <si>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</si>
  <si>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</si>
  <si>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</si>
  <si>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</si>
  <si>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</si>
  <si>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</si>
  <si>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</si>
  <si>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</si>
  <si>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</si>
  <si>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</si>
  <si>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</si>
  <si>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</si>
  <si>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</si>
  <si>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</si>
  <si>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</si>
  <si>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</si>
  <si>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</si>
  <si>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</si>
  <si>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</si>
  <si>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</si>
  <si>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</si>
  <si>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</si>
  <si>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</si>
  <si>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</si>
  <si>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</si>
  <si>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</si>
  <si>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</si>
  <si>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</si>
  <si>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</si>
  <si>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</si>
  <si>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</si>
  <si>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</si>
  <si>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</si>
  <si>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</si>
  <si>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</si>
  <si>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</si>
  <si>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</si>
  <si>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</si>
  <si>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</si>
  <si>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</si>
  <si>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</si>
  <si>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</si>
  <si>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</si>
  <si>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</si>
  <si>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</si>
  <si>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</si>
  <si>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</si>
  <si>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</si>
  <si>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</si>
  <si>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</si>
  <si>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</si>
  <si>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</si>
  <si>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</si>
  <si>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</si>
  <si>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</si>
  <si>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</si>
  <si>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</si>
  <si>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</si>
  <si>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</si>
  <si>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</si>
  <si>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</si>
  <si>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</si>
  <si>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</si>
  <si>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</si>
  <si>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</si>
  <si>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</si>
  <si>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</si>
  <si>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</si>
  <si>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</si>
  <si>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</si>
  <si>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</si>
  <si>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</si>
  <si>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</si>
  <si>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</si>
  <si>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</si>
  <si>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</si>
  <si>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</si>
  <si>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</si>
  <si>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</si>
  <si>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</si>
  <si>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</si>
  <si>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</si>
  <si>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</si>
  <si>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</si>
  <si>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</si>
  <si>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</si>
  <si>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</si>
  <si>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</si>
  <si>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</si>
  <si>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</si>
  <si>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</si>
  <si>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</si>
  <si>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</si>
  <si>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</si>
  <si>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</si>
  <si>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</si>
  <si>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</si>
  <si>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</si>
  <si>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</si>
  <si>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</si>
  <si>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</si>
  <si>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</si>
  <si>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</si>
  <si>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</si>
  <si>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</si>
  <si>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</si>
  <si>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</si>
  <si>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</si>
  <si>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</si>
  <si>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</si>
  <si>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</si>
  <si>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</si>
  <si>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</si>
  <si>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</si>
  <si>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</si>
  <si>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</si>
  <si>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</si>
  <si>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</si>
  <si>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</si>
  <si>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</si>
  <si>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</si>
  <si>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</si>
  <si>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</si>
  <si>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</si>
  <si>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</si>
  <si>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</si>
  <si>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</si>
  <si>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</si>
  <si>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</si>
  <si>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</si>
  <si>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</si>
  <si>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</si>
  <si>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</si>
  <si>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</si>
  <si>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</si>
  <si>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</si>
  <si>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</si>
  <si>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</si>
  <si>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</si>
  <si>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</si>
  <si>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</si>
  <si>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</si>
  <si>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</si>
  <si>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</si>
  <si>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</si>
  <si>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</si>
  <si>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</si>
  <si>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</si>
  <si>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</si>
  <si>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</si>
  <si>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</si>
  <si>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</si>
  <si>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</si>
  <si>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</si>
  <si>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</si>
  <si>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</si>
  <si>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</si>
  <si>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</si>
  <si>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</si>
  <si>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</si>
  <si>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</si>
  <si>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</si>
  <si>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</si>
  <si>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</si>
  <si>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</si>
  <si>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</si>
  <si>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</si>
  <si>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</si>
  <si>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</si>
  <si>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</si>
  <si>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</si>
  <si>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</si>
  <si>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</si>
  <si>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</si>
  <si>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</si>
  <si>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</si>
  <si>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</si>
  <si>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</si>
  <si>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</si>
  <si>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</si>
  <si>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</si>
  <si>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</si>
  <si>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</si>
  <si>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</si>
  <si>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</si>
  <si>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</si>
  <si>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</si>
  <si>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</si>
  <si>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</si>
  <si>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</si>
  <si>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</si>
  <si>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</si>
  <si>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</si>
  <si>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</si>
  <si>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</si>
  <si>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</si>
  <si>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</si>
  <si>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</si>
  <si>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</si>
  <si>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</si>
  <si>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</si>
  <si>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</si>
  <si>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</si>
  <si>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</si>
  <si>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</si>
  <si>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</si>
  <si>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</si>
  <si>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</si>
  <si>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</si>
  <si>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</si>
  <si>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</si>
  <si>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</si>
  <si>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</si>
  <si>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</si>
  <si>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</si>
  <si>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</si>
  <si>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</si>
  <si>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</si>
  <si>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</si>
  <si>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</si>
  <si>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</si>
  <si>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</si>
  <si>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</si>
  <si>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</si>
  <si>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</si>
  <si>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</si>
  <si>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</si>
  <si>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</si>
  <si>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</si>
  <si>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</si>
  <si>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</si>
  <si>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</si>
  <si>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</si>
  <si>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</si>
  <si>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</si>
  <si>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</si>
  <si>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</si>
  <si>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</si>
  <si>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</si>
  <si>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</si>
  <si>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</si>
  <si>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</si>
  <si>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</si>
  <si>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</si>
  <si>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</si>
  <si>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</si>
  <si>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</si>
  <si>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</si>
  <si>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</si>
  <si>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</si>
  <si>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</si>
  <si>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</si>
  <si>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</si>
  <si>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</si>
  <si>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</si>
  <si>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</si>
  <si>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</si>
  <si>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</si>
  <si>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</si>
  <si>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</si>
  <si>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</si>
  <si>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</si>
  <si>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</si>
  <si>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</si>
  <si>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</si>
  <si>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</si>
  <si>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</si>
  <si>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</si>
  <si>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</si>
  <si>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</si>
  <si>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</si>
  <si>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</si>
  <si>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</si>
  <si>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</si>
  <si>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</si>
  <si>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</si>
  <si>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</si>
  <si>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</si>
  <si>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</si>
  <si>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</si>
  <si>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</si>
  <si>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</si>
  <si>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</si>
  <si>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</si>
  <si>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</si>
  <si>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</si>
  <si>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</si>
  <si>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</si>
  <si>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</si>
  <si>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</si>
  <si>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</si>
  <si>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</si>
  <si>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</si>
  <si>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</si>
  <si>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</si>
  <si>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</si>
  <si>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</si>
  <si>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</si>
  <si>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</si>
  <si>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</si>
  <si>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</si>
  <si>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</si>
  <si>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</si>
  <si>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</si>
  <si>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</si>
  <si>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</si>
  <si>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</si>
  <si>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</si>
  <si>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</si>
  <si>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</si>
  <si>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</si>
  <si>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</si>
  <si>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</si>
  <si>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</si>
  <si>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</si>
  <si>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</si>
  <si>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</si>
  <si>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</si>
  <si>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</si>
  <si>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</si>
  <si>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</si>
  <si>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</si>
  <si>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</si>
  <si>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</si>
  <si>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</si>
  <si>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</si>
  <si>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</si>
  <si>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</si>
  <si>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</si>
  <si>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</si>
  <si>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</si>
  <si>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</si>
  <si>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</si>
  <si>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</si>
  <si>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</si>
  <si>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</si>
  <si>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</si>
  <si>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</si>
  <si>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</si>
  <si>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</si>
  <si>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</si>
  <si>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</si>
  <si>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</si>
  <si>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</si>
  <si>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</si>
  <si>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</si>
  <si>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</si>
  <si>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</si>
  <si>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</si>
  <si>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</si>
  <si>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</si>
  <si>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</si>
  <si>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</si>
  <si>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</si>
  <si>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</si>
  <si>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</si>
  <si>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</si>
  <si>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</si>
  <si>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</si>
  <si>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</si>
  <si>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</si>
  <si>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</si>
  <si>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</si>
  <si>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</si>
  <si>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</si>
  <si>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</si>
  <si>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</si>
  <si>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</si>
  <si>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</si>
  <si>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</si>
  <si>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</si>
  <si>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</si>
  <si>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</si>
  <si>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</si>
  <si>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</si>
  <si>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</si>
  <si>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</si>
  <si>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</si>
  <si>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</si>
  <si>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</si>
  <si>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</si>
  <si>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</si>
  <si>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</si>
  <si>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</si>
  <si>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</si>
  <si>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</si>
  <si>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</si>
  <si>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</si>
  <si>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</si>
  <si>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</si>
  <si>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</si>
  <si>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</si>
  <si>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</si>
  <si>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</si>
  <si>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</si>
  <si>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</si>
  <si>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</si>
  <si>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</si>
  <si>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</si>
  <si>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</si>
  <si>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</si>
  <si>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</si>
  <si>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</si>
  <si>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</si>
  <si>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</si>
  <si>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</si>
  <si>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</si>
  <si>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</si>
  <si>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</si>
  <si>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</si>
  <si>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</si>
  <si>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</si>
  <si>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</si>
  <si>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</si>
  <si>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</si>
  <si>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</si>
  <si>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</si>
  <si>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</si>
  <si>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</si>
  <si>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</si>
  <si>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</si>
  <si>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</si>
  <si>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</si>
  <si>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</si>
  <si>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</si>
  <si>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</si>
  <si>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</si>
  <si>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</si>
  <si>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</si>
  <si>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</si>
  <si>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</si>
  <si>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</si>
  <si>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</si>
  <si>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</si>
  <si>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</si>
  <si>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</si>
  <si>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</si>
  <si>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</si>
  <si>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</si>
  <si>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</si>
  <si>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</si>
  <si>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</si>
  <si>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</si>
  <si>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</si>
  <si>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</si>
  <si>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</si>
  <si>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</si>
  <si>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</si>
  <si>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</si>
  <si>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</si>
  <si>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</si>
  <si>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</si>
  <si>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</si>
  <si>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</si>
  <si>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</si>
  <si>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</si>
  <si>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</si>
  <si>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</si>
  <si>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</si>
  <si>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</si>
  <si>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</si>
  <si>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</si>
  <si>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</si>
  <si>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</si>
  <si>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</si>
  <si>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</si>
  <si>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</si>
  <si>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</si>
  <si>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</si>
  <si>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</si>
  <si>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</si>
  <si>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</si>
  <si>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</si>
  <si>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</si>
  <si>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</si>
  <si>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</si>
  <si>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</si>
  <si>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</si>
  <si>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</si>
  <si>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</si>
  <si>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</si>
  <si>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</si>
  <si>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</si>
  <si>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</si>
  <si>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</si>
  <si>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</si>
  <si>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</si>
  <si>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</si>
  <si>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</si>
  <si>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</si>
  <si>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</si>
  <si>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</si>
  <si>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</si>
  <si>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</si>
  <si>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</si>
  <si>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</si>
  <si>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</si>
  <si>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</si>
  <si>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</si>
  <si>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</si>
  <si>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</si>
  <si>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</si>
  <si>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</si>
  <si>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</si>
  <si>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</si>
  <si>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</si>
  <si>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</si>
  <si>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</si>
  <si>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</si>
  <si>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</si>
  <si>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</si>
  <si>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</si>
  <si>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</si>
  <si>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</si>
  <si>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</si>
  <si>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</si>
  <si>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</si>
  <si>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</si>
  <si>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</si>
  <si>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</si>
  <si>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</si>
  <si>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</si>
  <si>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</si>
  <si>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</si>
  <si>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</si>
  <si>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</si>
  <si>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</si>
  <si>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</si>
  <si>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</si>
  <si>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</si>
  <si>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</si>
  <si>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</si>
  <si>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</si>
  <si>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</si>
  <si>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</si>
  <si>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</si>
  <si>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</si>
  <si>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</si>
  <si>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</si>
  <si>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</si>
  <si>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</si>
  <si>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</si>
  <si>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</si>
  <si>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</si>
  <si>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</si>
  <si>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</si>
  <si>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</si>
  <si>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</si>
  <si>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</si>
  <si>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</si>
  <si>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</si>
  <si>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</si>
  <si>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</si>
  <si>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</si>
  <si>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</si>
  <si>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</si>
  <si>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</si>
  <si>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</si>
  <si>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</si>
  <si>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</si>
  <si>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</si>
  <si>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</si>
  <si>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</si>
  <si>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</si>
  <si>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</si>
  <si>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</si>
  <si>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</si>
  <si>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</si>
  <si>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</si>
  <si>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</si>
  <si>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</si>
  <si>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</si>
  <si>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</si>
  <si>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</si>
  <si>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</si>
  <si>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</si>
  <si>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</si>
  <si>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</si>
  <si>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</si>
  <si>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</si>
  <si>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</si>
  <si>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</si>
  <si>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</si>
  <si>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</si>
  <si>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</si>
  <si>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</si>
  <si>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</si>
  <si>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</si>
  <si>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</si>
  <si>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</si>
  <si>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</si>
  <si>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</si>
  <si>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</si>
  <si>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</si>
  <si>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</si>
  <si>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</si>
  <si>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</si>
  <si>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</si>
  <si>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</si>
  <si>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</si>
  <si>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</si>
  <si>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</si>
  <si>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</si>
  <si>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</si>
  <si>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</si>
  <si>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</si>
  <si>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</si>
  <si>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</si>
  <si>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</si>
  <si>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</si>
  <si>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</si>
  <si>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</si>
  <si>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</si>
  <si>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</si>
  <si>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</si>
  <si>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</si>
  <si>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</si>
  <si>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</si>
  <si>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</si>
  <si>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</si>
  <si>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</si>
  <si>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</si>
  <si>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</si>
  <si>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</si>
  <si>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</si>
  <si>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</si>
  <si>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</si>
  <si>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</si>
  <si>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</si>
  <si>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</si>
  <si>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</si>
  <si>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</si>
  <si>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</si>
  <si>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</si>
  <si>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</si>
  <si>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</si>
  <si>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</si>
  <si>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</si>
  <si>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</si>
  <si>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</si>
  <si>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</si>
  <si>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</si>
  <si>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</si>
  <si>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</si>
  <si>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</si>
  <si>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</si>
  <si>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</si>
  <si>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</si>
  <si>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</si>
  <si>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</si>
  <si>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</si>
  <si>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</si>
  <si>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</si>
  <si>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</si>
  <si>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</si>
  <si>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</si>
  <si>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</si>
  <si>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</si>
  <si>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</si>
  <si>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</si>
  <si>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</si>
  <si>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</si>
  <si>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</si>
  <si>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</si>
  <si>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</si>
  <si>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</si>
  <si>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</si>
  <si>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</si>
  <si>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</si>
  <si>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</si>
  <si>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</si>
  <si>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</si>
  <si>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</si>
  <si>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</si>
  <si>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</si>
  <si>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</si>
  <si>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</si>
  <si>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</si>
  <si>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</si>
  <si>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</si>
  <si>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</si>
  <si>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</si>
  <si>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</si>
  <si>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</si>
  <si>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</si>
  <si>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</si>
  <si>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</si>
  <si>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</si>
  <si>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</si>
  <si>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</si>
  <si>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</si>
  <si>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</si>
  <si>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</si>
  <si>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</si>
  <si>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</si>
  <si>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</si>
  <si>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</si>
  <si>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</si>
  <si>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</si>
  <si>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</si>
  <si>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</si>
  <si>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</si>
  <si>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</si>
  <si>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</si>
  <si>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</si>
  <si>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</si>
  <si>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</si>
  <si>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</si>
  <si>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</si>
  <si>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</si>
  <si>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</si>
  <si>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</si>
  <si>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</si>
  <si>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</si>
  <si>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</si>
  <si>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</si>
  <si>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</si>
  <si>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</si>
  <si>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</si>
  <si>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</si>
  <si>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</si>
  <si>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</si>
  <si>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</si>
  <si>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</si>
  <si>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</si>
  <si>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</si>
  <si>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</si>
  <si>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</si>
  <si>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</si>
  <si>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</si>
  <si>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</si>
  <si>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</si>
  <si>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</si>
  <si>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</si>
  <si>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</si>
  <si>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</si>
  <si>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</si>
  <si>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</si>
  <si>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</si>
  <si>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</si>
  <si>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</si>
  <si>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</si>
  <si>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</si>
  <si>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</si>
  <si>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</si>
  <si>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</si>
  <si>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</si>
  <si>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</si>
  <si>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</si>
  <si>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</si>
  <si>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</si>
  <si>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</si>
  <si>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</si>
  <si>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</si>
  <si>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</si>
  <si>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</si>
  <si>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</si>
  <si>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</si>
  <si>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</si>
  <si>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</si>
  <si>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</si>
  <si>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</si>
  <si>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</si>
  <si>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</si>
  <si>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</si>
  <si>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</si>
  <si>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</si>
  <si>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</si>
  <si>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</si>
  <si>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</si>
  <si>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</si>
  <si>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</si>
  <si>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</si>
  <si>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</si>
  <si>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</si>
  <si>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</si>
  <si>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</si>
  <si>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</si>
  <si>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</si>
  <si>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</si>
  <si>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</si>
  <si>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</si>
  <si>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</si>
  <si>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</si>
  <si>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</si>
  <si>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</si>
  <si>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</si>
  <si>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</si>
  <si>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</si>
  <si>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</si>
  <si>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</si>
  <si>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</si>
  <si>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</si>
  <si>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</si>
  <si>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</si>
  <si>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</si>
  <si>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</si>
  <si>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</si>
  <si>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</si>
  <si>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</si>
  <si>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</si>
  <si>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</si>
  <si>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</si>
  <si>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</si>
  <si>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</si>
  <si>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</si>
  <si>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</si>
  <si>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</si>
  <si>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</si>
  <si>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</si>
  <si>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</si>
  <si>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</si>
  <si>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</si>
  <si>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</si>
  <si>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</si>
  <si>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</si>
  <si>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</si>
  <si>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</si>
  <si>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</si>
  <si>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</si>
  <si>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</si>
  <si>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</si>
  <si>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</si>
  <si>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</si>
  <si>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</si>
  <si>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</si>
  <si>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</si>
  <si>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</si>
  <si>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</si>
  <si>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</si>
  <si>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</si>
  <si>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</si>
  <si>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</si>
  <si>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</si>
  <si>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</si>
  <si>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</si>
  <si>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</si>
  <si>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</si>
  <si>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</si>
  <si>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</si>
  <si>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</si>
  <si>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</si>
  <si>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</si>
  <si>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</si>
  <si>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</si>
  <si>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</si>
  <si>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</si>
  <si>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</si>
  <si>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</si>
  <si>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</si>
  <si>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</si>
  <si>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</si>
  <si>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</si>
  <si>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</si>
  <si>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</si>
  <si>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</si>
  <si>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</si>
  <si>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</si>
  <si>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</si>
  <si>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</si>
  <si>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</si>
  <si>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</si>
  <si>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</si>
  <si>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</si>
  <si>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</si>
  <si>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</si>
  <si>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</si>
  <si>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</si>
  <si>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</si>
  <si>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</si>
  <si>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</si>
  <si>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</si>
  <si>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</si>
  <si>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</si>
  <si>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</si>
  <si>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</si>
  <si>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</si>
  <si>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</si>
  <si>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</si>
  <si>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</si>
  <si>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</si>
  <si>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</si>
  <si>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</si>
  <si>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</si>
  <si>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</si>
  <si>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</si>
  <si>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</si>
  <si>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</si>
  <si>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</si>
  <si>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</si>
  <si>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</si>
  <si>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</si>
  <si>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</si>
  <si>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</si>
  <si>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</si>
  <si>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</si>
  <si>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</si>
  <si>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</si>
  <si>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</si>
  <si>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</si>
  <si>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</si>
  <si>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</si>
  <si>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</si>
  <si>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</si>
  <si>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</si>
  <si>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</si>
  <si>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</si>
  <si>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</si>
  <si>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</si>
  <si>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</si>
  <si>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</si>
  <si>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</si>
  <si>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</si>
  <si>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</si>
  <si>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</si>
  <si>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</si>
  <si>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</si>
  <si>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</si>
  <si>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</si>
  <si>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</si>
  <si>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</si>
  <si>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</si>
  <si>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</si>
  <si>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</si>
  <si>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</si>
  <si>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</si>
  <si>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</si>
  <si>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</si>
  <si>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</si>
  <si>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</si>
  <si>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</si>
  <si>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</si>
  <si>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</si>
  <si>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</si>
  <si>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</si>
  <si>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</si>
  <si>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</si>
  <si>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</si>
  <si>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</si>
  <si>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</si>
  <si>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</si>
  <si>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</si>
  <si>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</si>
  <si>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</si>
  <si>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</si>
  <si>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</si>
  <si>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</si>
  <si>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</si>
  <si>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</si>
  <si>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</si>
  <si>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</si>
  <si>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</si>
  <si>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</si>
  <si>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</si>
  <si>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</si>
  <si>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</si>
  <si>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</si>
  <si>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</si>
  <si>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</si>
  <si>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</si>
  <si>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</si>
  <si>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</si>
  <si>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</si>
  <si>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</si>
  <si>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</si>
  <si>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</si>
  <si>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</si>
  <si>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</si>
  <si>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</si>
  <si>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</si>
  <si>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</si>
  <si>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</si>
  <si>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</si>
  <si>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</si>
  <si>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</si>
  <si>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</si>
  <si>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</si>
  <si>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</si>
  <si>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</si>
  <si>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</si>
  <si>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</si>
  <si>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</si>
  <si>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</si>
  <si>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</si>
  <si>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</si>
  <si>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</si>
  <si>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</si>
  <si>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</si>
  <si>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</si>
  <si>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</si>
  <si>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</si>
  <si>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</si>
  <si>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</si>
  <si>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</si>
  <si>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</si>
  <si>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</si>
  <si>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</si>
  <si>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</si>
  <si>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</si>
  <si>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</si>
  <si>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</si>
  <si>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</si>
  <si>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</si>
  <si>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</si>
  <si>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</si>
  <si>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</si>
  <si>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</si>
  <si>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</si>
  <si>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</si>
  <si>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</si>
  <si>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</si>
  <si>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</si>
  <si>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</si>
  <si>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</si>
  <si>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</si>
  <si>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</si>
  <si>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</si>
  <si>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</si>
  <si>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</si>
  <si>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</si>
  <si>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</si>
  <si>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</si>
  <si>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</si>
  <si>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</si>
  <si>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</si>
  <si>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</si>
  <si>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</si>
  <si>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</si>
  <si>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</si>
  <si>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</si>
  <si>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</si>
  <si>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</si>
  <si>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</si>
  <si>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</si>
  <si>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</si>
  <si>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</si>
  <si>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</si>
  <si>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</si>
  <si>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</si>
  <si>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</si>
  <si>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</si>
  <si>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</si>
  <si>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</si>
  <si>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</si>
  <si>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</si>
  <si>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</si>
  <si>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</si>
  <si>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</si>
  <si>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</si>
  <si>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</si>
  <si>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</si>
  <si>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</si>
  <si>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</si>
  <si>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</si>
  <si>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</si>
  <si>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</si>
  <si>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</si>
  <si>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</si>
  <si>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</si>
  <si>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</si>
  <si>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</si>
  <si>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</si>
  <si>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</si>
  <si>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</si>
  <si>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</si>
  <si>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</si>
  <si>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</si>
  <si>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</si>
  <si>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</si>
  <si>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</si>
  <si>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</si>
  <si>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</si>
  <si>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</si>
  <si>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</si>
  <si>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</si>
  <si>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</si>
  <si>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</si>
  <si>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</si>
  <si>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</si>
  <si>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</si>
  <si>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</si>
  <si>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</si>
  <si>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</si>
  <si>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</si>
  <si>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</si>
  <si>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</si>
  <si>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</si>
  <si>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</si>
  <si>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</si>
  <si>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</si>
  <si>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</si>
  <si>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</si>
  <si>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</si>
  <si>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</si>
  <si>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</si>
  <si>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</si>
  <si>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</si>
  <si>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</si>
  <si>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</si>
  <si>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</si>
  <si>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</si>
  <si>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</si>
  <si>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</si>
  <si>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</si>
  <si>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</si>
  <si>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</si>
  <si>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</si>
  <si>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</si>
  <si>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</si>
  <si>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</si>
  <si>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</si>
  <si>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</si>
  <si>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</si>
  <si>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</si>
  <si>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</si>
  <si>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</si>
  <si>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</si>
  <si>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</si>
  <si>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</si>
  <si>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</si>
  <si>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</si>
  <si>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</si>
  <si>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</si>
  <si>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</si>
  <si>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</si>
  <si>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</si>
  <si>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</si>
  <si>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</si>
  <si>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</si>
  <si>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</si>
  <si>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</si>
  <si>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</si>
  <si>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</si>
  <si>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</si>
  <si>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</si>
  <si>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</si>
  <si>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</si>
  <si>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</si>
  <si>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</si>
  <si>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</si>
  <si>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</si>
  <si>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</si>
  <si>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</si>
  <si>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</si>
  <si>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</si>
  <si>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</si>
  <si>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</si>
  <si>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</si>
  <si>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</si>
  <si>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</si>
  <si>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</si>
  <si>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</si>
  <si>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</si>
  <si>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</si>
  <si>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</si>
  <si>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</si>
  <si>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</si>
  <si>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</si>
  <si>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</si>
  <si>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</si>
  <si>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</si>
  <si>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</si>
  <si>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</si>
  <si>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</si>
  <si>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</si>
  <si>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</si>
  <si>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</si>
  <si>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</si>
  <si>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</si>
  <si>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</si>
  <si>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</si>
  <si>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</si>
  <si>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</si>
  <si>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</si>
  <si>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</si>
  <si>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</si>
  <si>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</si>
  <si>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</si>
  <si>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</si>
  <si>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</si>
  <si>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</si>
  <si>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</si>
  <si>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</si>
  <si>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</si>
  <si>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</si>
  <si>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</si>
  <si>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</si>
  <si>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</si>
  <si>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</si>
  <si>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</si>
  <si>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</si>
  <si>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</si>
  <si>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</si>
  <si>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</si>
  <si>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</si>
  <si>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</si>
  <si>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</si>
  <si>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</si>
  <si>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</si>
  <si>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</si>
  <si>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</si>
  <si>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</si>
  <si>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</si>
  <si>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</si>
  <si>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</si>
  <si>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</si>
  <si>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</si>
  <si>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</si>
  <si>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</si>
  <si>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</si>
  <si>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</si>
  <si>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</si>
  <si>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</si>
  <si>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</si>
  <si>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</si>
  <si>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</si>
  <si>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</si>
  <si>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</si>
  <si>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</si>
  <si>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</si>
  <si>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</si>
  <si>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</si>
  <si>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</si>
  <si>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</si>
  <si>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</si>
  <si>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</si>
  <si>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</si>
  <si>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</si>
  <si>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</si>
  <si>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</si>
  <si>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</si>
  <si>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</si>
  <si>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</si>
  <si>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</si>
  <si>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</si>
  <si>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</si>
  <si>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</si>
  <si>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</si>
  <si>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</si>
  <si>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</si>
  <si>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</si>
  <si>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</si>
  <si>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</si>
  <si>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</si>
  <si>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</si>
  <si>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</si>
  <si>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</si>
  <si>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</si>
  <si>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</si>
  <si>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</si>
  <si>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</si>
  <si>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</si>
  <si>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</si>
  <si>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</si>
  <si>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</si>
  <si>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</si>
  <si>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</si>
  <si>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</si>
  <si>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</si>
  <si>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</si>
  <si>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</si>
  <si>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</si>
  <si>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</si>
  <si>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</si>
  <si>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</si>
  <si>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</si>
  <si>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</si>
  <si>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</si>
  <si>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</si>
  <si>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</si>
  <si>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</si>
  <si>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</si>
  <si>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</si>
  <si>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</si>
  <si>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</si>
  <si>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</si>
  <si>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</si>
  <si>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</si>
  <si>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</si>
  <si>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</si>
  <si>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</si>
  <si>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</si>
  <si>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</si>
  <si>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</si>
  <si>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</si>
  <si>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</si>
  <si>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</si>
  <si>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</si>
  <si>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</si>
  <si>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</si>
  <si>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</si>
  <si>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</si>
  <si>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</si>
  <si>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</si>
  <si>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</si>
  <si>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</si>
  <si>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</si>
  <si>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</si>
  <si>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</si>
  <si>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</si>
  <si>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</si>
  <si>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</si>
  <si>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</si>
  <si>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</si>
  <si>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</si>
  <si>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</si>
  <si>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</si>
  <si>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</si>
  <si>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</si>
  <si>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</si>
  <si>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</si>
  <si>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</si>
  <si>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</si>
  <si>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</si>
  <si>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</si>
  <si>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</si>
  <si>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</si>
  <si>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</si>
  <si>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</si>
  <si>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</si>
  <si>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</si>
  <si>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</si>
  <si>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</si>
  <si>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</si>
  <si>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</si>
  <si>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</si>
  <si>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</si>
  <si>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</si>
  <si>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</si>
  <si>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</si>
  <si>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</si>
  <si>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</si>
  <si>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</si>
  <si>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</si>
  <si>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</si>
  <si>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</si>
  <si>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</si>
  <si>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</si>
  <si>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</si>
  <si>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</si>
  <si>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</si>
  <si>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</si>
  <si>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</si>
  <si>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</si>
  <si>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</si>
  <si>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</si>
  <si>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</si>
  <si>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</si>
  <si>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</si>
  <si>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</si>
  <si>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</si>
  <si>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</si>
  <si>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</si>
  <si>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</si>
  <si>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</si>
  <si>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</si>
  <si>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</si>
  <si>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</si>
  <si>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</si>
  <si>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</si>
  <si>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</si>
  <si>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</si>
  <si>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</si>
  <si>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</si>
  <si>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</si>
  <si>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</si>
  <si>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</si>
  <si>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</si>
  <si>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</si>
  <si>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</si>
  <si>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</si>
  <si>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</si>
  <si>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</si>
  <si>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</si>
  <si>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</si>
  <si>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</si>
  <si>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</si>
  <si>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</si>
  <si>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</si>
  <si>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</si>
  <si>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</si>
  <si>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</si>
  <si>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</si>
  <si>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</si>
  <si>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</si>
  <si>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</si>
  <si>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</si>
  <si>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</si>
  <si>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</si>
  <si>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</si>
  <si>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</si>
  <si>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</si>
  <si>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</si>
  <si>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</si>
  <si>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</si>
  <si>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</si>
  <si>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</si>
  <si>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</si>
  <si>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</si>
  <si>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</si>
  <si>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</si>
  <si>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</si>
  <si>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</si>
  <si>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</si>
  <si>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</si>
  <si>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</si>
  <si>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</si>
  <si>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</si>
  <si>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</si>
  <si>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</si>
  <si>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</si>
  <si>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</si>
  <si>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</si>
  <si>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</si>
  <si>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</si>
  <si>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</si>
  <si>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</si>
  <si>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</si>
  <si>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</si>
  <si>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</si>
  <si>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</si>
  <si>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</si>
  <si>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</si>
  <si>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</si>
  <si>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</si>
  <si>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</si>
  <si>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</si>
  <si>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</si>
  <si>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</si>
  <si>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</si>
  <si>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</si>
  <si>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</si>
  <si>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</si>
  <si>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</si>
  <si>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</si>
  <si>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</si>
  <si>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</si>
  <si>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</si>
  <si>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</si>
  <si>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</si>
  <si>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</si>
  <si>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</si>
  <si>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</si>
  <si>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</si>
  <si>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</si>
  <si>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</si>
  <si>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</si>
  <si>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</si>
  <si>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</si>
  <si>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</si>
  <si>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</si>
  <si>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</si>
  <si>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</si>
  <si>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</si>
  <si>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</si>
  <si>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</si>
  <si>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</si>
  <si>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</si>
  <si>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</si>
  <si>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</si>
  <si>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</si>
  <si>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</si>
  <si>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</si>
  <si>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</si>
  <si>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</si>
  <si>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</si>
  <si>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</si>
  <si>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</si>
  <si>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</si>
  <si>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</si>
  <si>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</si>
  <si>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</si>
  <si>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</si>
  <si>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</si>
  <si>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</si>
  <si>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</si>
  <si>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</si>
  <si>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</si>
  <si>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</si>
  <si>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</si>
  <si>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</si>
  <si>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</si>
  <si>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</si>
  <si>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</si>
  <si>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</si>
  <si>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</si>
  <si>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</si>
  <si>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</si>
  <si>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</si>
  <si>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</si>
  <si>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</si>
  <si>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</si>
  <si>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</si>
  <si>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</si>
  <si>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</si>
  <si>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</si>
  <si>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</si>
  <si>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</si>
  <si>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</si>
  <si>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</si>
  <si>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</si>
  <si>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</si>
  <si>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</si>
  <si>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</si>
  <si>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</si>
  <si>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</si>
  <si>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</si>
  <si>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</si>
  <si>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</si>
  <si>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</si>
  <si>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</si>
  <si>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</si>
  <si>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</si>
  <si>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</si>
  <si>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</si>
  <si>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</si>
  <si>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</si>
  <si>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</si>
  <si>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</si>
  <si>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</si>
  <si>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</si>
  <si>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</si>
  <si>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</si>
  <si>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</si>
  <si>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</si>
  <si>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</si>
  <si>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</si>
  <si>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</si>
  <si>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</si>
  <si>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</si>
  <si>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</si>
  <si>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</si>
  <si>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</si>
  <si>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</si>
  <si>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</si>
  <si>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</si>
  <si>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</si>
  <si>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</si>
  <si>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</si>
  <si>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</si>
  <si>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</si>
  <si>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</si>
  <si>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</si>
  <si>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</si>
  <si>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</si>
  <si>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</si>
  <si>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</si>
  <si>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</si>
  <si>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</si>
  <si>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</si>
  <si>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</si>
  <si>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</si>
  <si>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</si>
  <si>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</si>
  <si>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</si>
  <si>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</si>
  <si>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</si>
  <si>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</si>
  <si>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</si>
  <si>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</si>
  <si>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</si>
  <si>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</si>
  <si>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</si>
  <si>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</si>
  <si>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</si>
  <si>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</si>
  <si>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</si>
  <si>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</si>
  <si>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</si>
  <si>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</si>
  <si>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</si>
  <si>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</si>
  <si>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</si>
  <si>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</si>
  <si>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</si>
  <si>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</si>
  <si>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</si>
  <si>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</si>
  <si>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</si>
  <si>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</si>
  <si>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</si>
  <si>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</si>
  <si>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</si>
  <si>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</si>
  <si>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</si>
  <si>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</si>
  <si>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</si>
  <si>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</si>
  <si>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</si>
  <si>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</si>
  <si>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</si>
  <si>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</si>
  <si>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</si>
  <si>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</si>
  <si>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</si>
  <si>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</si>
  <si>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</si>
  <si>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</si>
  <si>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</si>
  <si>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</si>
  <si>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</si>
  <si>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</si>
  <si>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</si>
  <si>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</si>
  <si>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</si>
  <si>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</si>
  <si>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</si>
  <si>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</si>
  <si>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</si>
  <si>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</si>
  <si>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</si>
  <si>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</si>
  <si>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</si>
  <si>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</si>
  <si>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</si>
  <si>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</si>
  <si>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</si>
  <si>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</si>
  <si>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</si>
  <si>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</si>
  <si>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</si>
  <si>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</si>
  <si>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</si>
  <si>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</si>
  <si>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</si>
  <si>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</si>
  <si>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</si>
  <si>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</si>
  <si>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</si>
  <si>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</si>
  <si>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</si>
  <si>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</si>
  <si>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</si>
  <si>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</si>
  <si>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</si>
  <si>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</si>
  <si>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</si>
  <si>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</si>
  <si>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</si>
  <si>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</si>
  <si>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</si>
  <si>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</si>
  <si>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</si>
  <si>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</si>
  <si>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</si>
  <si>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</si>
  <si>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</si>
  <si>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</si>
  <si>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</si>
  <si>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</si>
  <si>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</si>
  <si>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</si>
  <si>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</si>
  <si>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</si>
  <si>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</si>
  <si>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</si>
  <si>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</si>
  <si>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</si>
  <si>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</si>
  <si>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</si>
  <si>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</si>
  <si>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</si>
  <si>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</si>
  <si>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</si>
  <si>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</si>
  <si>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</si>
  <si>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</si>
  <si>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</si>
  <si>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</si>
  <si>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</si>
  <si>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</si>
  <si>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</si>
  <si>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</si>
  <si>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</si>
  <si>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</si>
  <si>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</si>
  <si>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</si>
  <si>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</si>
  <si>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</si>
  <si>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</si>
  <si>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</si>
  <si>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</si>
  <si>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</si>
  <si>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</si>
  <si>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</si>
  <si>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</si>
  <si>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</si>
  <si>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</si>
  <si>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</si>
  <si>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</si>
  <si>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</si>
  <si>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</si>
  <si>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</si>
  <si>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</si>
  <si>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</si>
  <si>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</si>
  <si>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</si>
  <si>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</si>
  <si>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</si>
  <si>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</si>
  <si>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</si>
  <si>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</si>
  <si>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</si>
  <si>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</si>
  <si>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</si>
  <si>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</si>
  <si>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</si>
  <si>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</si>
  <si>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</si>
  <si>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</si>
  <si>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</si>
  <si>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</si>
  <si>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</si>
  <si>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</si>
  <si>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</si>
  <si>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</si>
  <si>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</si>
  <si>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</si>
  <si>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</si>
  <si>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</si>
  <si>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</si>
  <si>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</si>
  <si>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</si>
  <si>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</si>
  <si>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</si>
  <si>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</si>
  <si>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</si>
  <si>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</si>
  <si>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</si>
  <si>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</si>
  <si>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</si>
  <si>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</si>
  <si>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</si>
  <si>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</si>
  <si>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</si>
  <si>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</si>
  <si>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</si>
  <si>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</si>
  <si>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</si>
  <si>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</si>
  <si>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</si>
  <si>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</si>
  <si>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</si>
  <si>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</si>
  <si>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</si>
  <si>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</si>
  <si>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</si>
  <si>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</si>
  <si>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</si>
  <si>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</si>
  <si>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</si>
  <si>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</si>
  <si>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</si>
  <si>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</si>
  <si>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</si>
  <si>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</si>
  <si>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</si>
  <si>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</si>
  <si>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</si>
  <si>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</si>
  <si>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</si>
  <si>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</si>
  <si>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</si>
  <si>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</si>
  <si>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</si>
  <si>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</si>
  <si>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</si>
  <si>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</si>
  <si>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</si>
  <si>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</si>
  <si>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</si>
  <si>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</si>
  <si>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</si>
  <si>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</si>
  <si>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</si>
  <si>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</si>
  <si>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</si>
  <si>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</si>
  <si>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</si>
  <si>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</si>
  <si>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</si>
  <si>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</si>
  <si>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</si>
  <si>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</si>
  <si>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</si>
  <si>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</si>
  <si>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</si>
  <si>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</si>
  <si>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</si>
  <si>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</si>
  <si>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</si>
  <si>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</si>
  <si>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</si>
  <si>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</si>
  <si>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</si>
  <si>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</si>
  <si>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</si>
  <si>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</si>
  <si>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</si>
  <si>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</si>
  <si>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</si>
  <si>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</si>
  <si>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</si>
  <si>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</si>
  <si>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</si>
  <si>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</si>
  <si>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</si>
  <si>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</si>
  <si>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</si>
  <si>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</si>
  <si>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</si>
  <si>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</si>
  <si>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</si>
  <si>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</si>
  <si>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</si>
  <si>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</si>
  <si>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</si>
  <si>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</si>
  <si>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</si>
  <si>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</si>
  <si>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</si>
  <si>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</si>
  <si>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</si>
  <si>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</si>
  <si>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</si>
  <si>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</si>
  <si>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</si>
  <si>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</si>
  <si>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</si>
  <si>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</si>
  <si>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</si>
  <si>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</si>
  <si>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</si>
  <si>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</si>
  <si>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</si>
  <si>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</si>
  <si>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</si>
  <si>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</si>
  <si>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</si>
  <si>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</si>
  <si>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</si>
  <si>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</si>
  <si>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</si>
  <si>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</si>
  <si>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</si>
  <si>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</si>
  <si>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</si>
  <si>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</si>
  <si>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</si>
  <si>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</si>
  <si>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</si>
  <si>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</si>
  <si>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</si>
  <si>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</si>
  <si>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</si>
  <si>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</si>
  <si>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</si>
  <si>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</si>
  <si>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</si>
  <si>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</si>
  <si>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</si>
  <si>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</si>
  <si>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</si>
  <si>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</si>
  <si>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</si>
  <si>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</si>
  <si>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</si>
  <si>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</si>
  <si>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</si>
  <si>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</si>
  <si>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</si>
  <si>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</si>
  <si>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</si>
  <si>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</si>
  <si>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</si>
  <si>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</si>
  <si>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</si>
  <si>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</si>
  <si>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</si>
  <si>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</si>
  <si>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</si>
  <si>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</si>
  <si>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</si>
  <si>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</si>
  <si>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</si>
  <si>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</si>
  <si>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</si>
  <si>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</si>
  <si>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</si>
  <si>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</si>
  <si>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</si>
  <si>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</si>
  <si>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</si>
  <si>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</si>
  <si>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</si>
  <si>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</si>
  <si>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</si>
  <si>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</si>
  <si>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</si>
  <si>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</si>
  <si>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</si>
  <si>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</si>
  <si>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</si>
  <si>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</si>
  <si>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</si>
  <si>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</si>
  <si>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</si>
  <si>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</si>
  <si>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</si>
  <si>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</si>
  <si>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</si>
  <si>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</si>
  <si>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</si>
  <si>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</si>
  <si>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</si>
  <si>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</si>
  <si>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</si>
  <si>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</si>
  <si>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</si>
  <si>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</si>
  <si>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</si>
  <si>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</si>
  <si>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</si>
  <si>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</si>
  <si>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</si>
  <si>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</si>
  <si>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</si>
  <si>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</si>
  <si>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</si>
  <si>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</si>
  <si>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</si>
  <si>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</si>
  <si>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</si>
  <si>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</si>
  <si>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</si>
  <si>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</si>
  <si>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</si>
  <si>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</si>
  <si>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</si>
  <si>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</si>
  <si>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</si>
  <si>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</si>
  <si>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</si>
  <si>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</si>
  <si>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</si>
  <si>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</si>
  <si>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</si>
  <si>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</si>
  <si>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</si>
  <si>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</si>
  <si>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</si>
  <si>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</si>
  <si>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</si>
  <si>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</si>
  <si>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</si>
  <si>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</si>
  <si>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</si>
  <si>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</si>
  <si>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</si>
  <si>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</si>
  <si>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</si>
  <si>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</si>
  <si>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</si>
  <si>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</si>
  <si>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</si>
  <si>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</si>
  <si>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</si>
  <si>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</si>
  <si>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</si>
  <si>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</si>
  <si>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</si>
  <si>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</si>
  <si>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</si>
  <si>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</si>
  <si>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</si>
  <si>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</si>
  <si>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</si>
  <si>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</si>
  <si>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</si>
  <si>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</si>
  <si>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</si>
  <si>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</si>
  <si>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</si>
  <si>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</si>
  <si>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</si>
  <si>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</si>
  <si>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</si>
  <si>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</si>
  <si>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</si>
  <si>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</si>
  <si>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</si>
  <si>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</si>
  <si>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</si>
  <si>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</si>
  <si>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</si>
  <si>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</si>
  <si>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</si>
  <si>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</si>
  <si>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</si>
  <si>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</si>
  <si>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</si>
  <si>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</si>
  <si>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</si>
  <si>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</si>
  <si>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</si>
  <si>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</si>
  <si>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</si>
  <si>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</si>
  <si>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</si>
  <si>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</si>
  <si>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</si>
  <si>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</si>
  <si>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</si>
  <si>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</si>
  <si>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</si>
  <si>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</si>
  <si>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</si>
  <si>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</si>
  <si>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</si>
  <si>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</si>
  <si>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</si>
  <si>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</si>
  <si>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</si>
  <si>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</si>
  <si>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</si>
  <si>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</si>
  <si>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</si>
  <si>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</si>
  <si>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</si>
  <si>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</si>
  <si>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</si>
  <si>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</si>
  <si>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</si>
  <si>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</si>
  <si>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</si>
  <si>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</si>
  <si>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</si>
  <si>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</si>
  <si>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</si>
  <si>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</si>
  <si>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</si>
  <si>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</si>
  <si>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</si>
  <si>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</si>
  <si>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</si>
  <si>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</si>
  <si>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</si>
  <si>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</si>
  <si>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</si>
  <si>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</si>
  <si>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</si>
  <si>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</si>
  <si>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</si>
  <si>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</si>
  <si>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</si>
  <si>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</si>
  <si>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</si>
  <si>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</si>
  <si>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</si>
  <si>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</si>
  <si>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</si>
  <si>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</si>
  <si>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</si>
  <si>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</si>
  <si>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</si>
  <si>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</si>
  <si>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</si>
  <si>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</si>
  <si>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</si>
  <si>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</si>
  <si>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</si>
  <si>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</si>
  <si>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</si>
  <si>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</si>
  <si>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</si>
  <si>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</si>
  <si>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</si>
  <si>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</si>
  <si>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</si>
  <si>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</si>
  <si>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</si>
  <si>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</si>
  <si>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</si>
  <si>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</si>
  <si>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</si>
  <si>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</si>
  <si>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</si>
  <si>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</si>
  <si>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</si>
  <si>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</si>
  <si>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</si>
  <si>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</si>
  <si>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</si>
  <si>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</si>
  <si>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</si>
  <si>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</si>
  <si>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</si>
  <si>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</si>
  <si>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</si>
  <si>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</si>
  <si>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</si>
  <si>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</si>
  <si>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</si>
  <si>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</si>
  <si>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</si>
  <si>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</si>
  <si>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</si>
  <si>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</si>
  <si>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</si>
  <si>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</si>
  <si>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</si>
  <si>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</si>
  <si>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</si>
  <si>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</si>
  <si>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</si>
  <si>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</si>
  <si>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</si>
  <si>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</si>
  <si>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</si>
  <si>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</si>
  <si>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</si>
  <si>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</si>
  <si>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</si>
  <si>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</si>
  <si>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</si>
  <si>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</si>
  <si>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</si>
  <si>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</si>
  <si>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</si>
  <si>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</si>
  <si>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</si>
  <si>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</si>
  <si>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</si>
  <si>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</si>
  <si>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</si>
  <si>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</si>
  <si>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</si>
  <si>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</si>
  <si>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</si>
  <si>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</si>
  <si>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</si>
  <si>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</si>
  <si>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</si>
  <si>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</si>
  <si>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</si>
  <si>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</si>
  <si>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</si>
  <si>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</si>
  <si>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</si>
  <si>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</si>
  <si>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</si>
  <si>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</si>
  <si>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</si>
  <si>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</si>
  <si>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</si>
  <si>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</si>
  <si>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</si>
  <si>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</si>
  <si>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</si>
  <si>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</si>
  <si>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</si>
  <si>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</si>
  <si>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</si>
  <si>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</si>
  <si>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</si>
  <si>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</si>
  <si>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</si>
  <si>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</si>
  <si>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</si>
  <si>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</si>
  <si>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</si>
  <si>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</si>
  <si>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</si>
  <si>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</si>
  <si>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</si>
  <si>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</si>
  <si>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</si>
  <si>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</si>
  <si>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</si>
  <si>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</si>
  <si>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</si>
  <si>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</si>
  <si>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</si>
  <si>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</si>
  <si>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</si>
  <si>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</si>
  <si>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</si>
  <si>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</si>
  <si>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</si>
  <si>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</si>
  <si>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</si>
  <si>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</si>
  <si>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</si>
  <si>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</si>
  <si>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</si>
  <si>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</si>
  <si>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</si>
  <si>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</si>
  <si>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</si>
  <si>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</si>
  <si>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</si>
  <si>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</si>
  <si>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</si>
  <si>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</si>
  <si>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</si>
  <si>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</si>
  <si>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</si>
  <si>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</si>
  <si>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</si>
  <si>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</si>
  <si>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</si>
  <si>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</si>
  <si>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</si>
  <si>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</si>
  <si>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</si>
  <si>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</si>
  <si>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</si>
  <si>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</si>
  <si>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</si>
  <si>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</si>
  <si>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</si>
  <si>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</si>
  <si>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</si>
  <si>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</si>
  <si>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</si>
  <si>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</si>
  <si>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</si>
  <si>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</si>
  <si>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</si>
  <si>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</si>
  <si>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</si>
  <si>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</si>
  <si>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</si>
  <si>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</si>
  <si>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</si>
  <si>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</si>
  <si>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</si>
  <si>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</si>
  <si>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</si>
  <si>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</si>
  <si>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</si>
  <si>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</si>
  <si>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</si>
  <si>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</si>
  <si>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</si>
  <si>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</si>
  <si>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</si>
  <si>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</si>
  <si>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</si>
  <si>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</si>
  <si>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</si>
  <si>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</si>
  <si>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</si>
  <si>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</si>
  <si>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</si>
  <si>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</si>
  <si>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</si>
  <si>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</si>
  <si>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</si>
  <si>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</si>
  <si>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</si>
  <si>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</si>
  <si>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</si>
  <si>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</si>
  <si>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</si>
  <si>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</si>
  <si>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</si>
  <si>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</si>
  <si>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</si>
  <si>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</si>
  <si>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</si>
  <si>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</si>
  <si>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</si>
  <si>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</si>
  <si>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</si>
  <si>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</si>
  <si>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</si>
  <si>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</si>
  <si>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</si>
  <si>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</si>
  <si>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</si>
  <si>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</si>
  <si>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</si>
  <si>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</si>
  <si>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</si>
  <si>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</si>
  <si>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</si>
  <si>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</si>
  <si>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</si>
  <si>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</si>
  <si>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</si>
  <si>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</si>
  <si>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</si>
  <si>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</si>
  <si>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</si>
  <si>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</si>
  <si>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</si>
  <si>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</si>
  <si>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</si>
  <si>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</si>
  <si>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</si>
  <si>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</si>
  <si>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</si>
  <si>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</si>
  <si>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</si>
  <si>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</si>
  <si>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</si>
  <si>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</si>
  <si>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</si>
  <si>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</si>
  <si>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</si>
  <si>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</si>
  <si>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</si>
  <si>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</si>
  <si>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</si>
  <si>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</si>
  <si>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</si>
  <si>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</si>
  <si>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</si>
  <si>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</si>
  <si>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</si>
  <si>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</si>
  <si>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</si>
  <si>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</si>
  <si>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</si>
  <si>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</si>
  <si>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</si>
  <si>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</si>
  <si>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</si>
  <si>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</si>
  <si>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</si>
  <si>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</si>
  <si>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</si>
  <si>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</si>
  <si>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</si>
  <si>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</si>
  <si>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</si>
  <si>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</si>
  <si>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</si>
  <si>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</si>
  <si>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</si>
  <si>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</si>
  <si>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</si>
  <si>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</si>
  <si>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</si>
  <si>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</si>
  <si>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</si>
  <si>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</si>
  <si>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</si>
  <si>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</si>
  <si>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</si>
  <si>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</si>
  <si>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</si>
  <si>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</si>
  <si>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</si>
  <si>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</si>
  <si>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</si>
  <si>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</si>
  <si>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</si>
  <si>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</si>
  <si>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</si>
  <si>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</si>
  <si>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</si>
  <si>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</si>
  <si>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</si>
  <si>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</si>
  <si>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</si>
  <si>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</si>
  <si>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</si>
  <si>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</si>
  <si>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</si>
  <si>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</si>
  <si>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</si>
  <si>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</si>
  <si>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</si>
  <si>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</si>
  <si>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</si>
  <si>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</si>
  <si>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</si>
  <si>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</si>
  <si>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</si>
  <si>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</si>
  <si>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</si>
  <si>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</si>
  <si>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</si>
  <si>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</si>
  <si>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</si>
  <si>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</si>
  <si>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</si>
  <si>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</si>
  <si>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</si>
  <si>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</si>
  <si>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</si>
  <si>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</si>
  <si>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</si>
  <si>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</si>
  <si>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</si>
  <si>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</si>
  <si>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</si>
  <si>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</si>
  <si>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</si>
  <si>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</si>
  <si>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</si>
  <si>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</si>
  <si>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</si>
  <si>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</si>
  <si>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</si>
  <si>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</si>
  <si>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</si>
  <si>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</si>
  <si>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</si>
  <si>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</si>
  <si>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</si>
  <si>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</si>
  <si>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</si>
  <si>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</si>
  <si>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</si>
  <si>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</si>
  <si>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</si>
  <si>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</si>
  <si>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</si>
  <si>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</si>
  <si>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</si>
  <si>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</si>
  <si>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</si>
  <si>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</si>
  <si>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</si>
  <si>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</si>
  <si>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</si>
  <si>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</si>
  <si>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</si>
  <si>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</si>
  <si>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</si>
  <si>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</si>
  <si>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</si>
  <si>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</si>
  <si>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</si>
  <si>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</si>
  <si>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</si>
  <si>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</si>
  <si>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</si>
  <si>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</si>
  <si>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</si>
  <si>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</si>
  <si>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</si>
  <si>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</si>
  <si>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</si>
  <si>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</si>
  <si>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</si>
  <si>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</si>
  <si>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</si>
  <si>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</si>
  <si>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</si>
  <si>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</si>
  <si>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</si>
  <si>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</si>
  <si>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</si>
  <si>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</si>
  <si>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</si>
  <si>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</si>
  <si>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</si>
  <si>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</si>
  <si>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</si>
  <si>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</si>
  <si>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</si>
  <si>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</si>
  <si>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</si>
  <si>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</si>
  <si>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</si>
  <si>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</si>
  <si>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</si>
  <si>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</si>
  <si>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</si>
  <si>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</si>
  <si>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</si>
  <si>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</si>
  <si>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</si>
  <si>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</si>
  <si>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</si>
  <si>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</si>
  <si>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</si>
  <si>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</si>
  <si>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</si>
  <si>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</si>
  <si>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</si>
  <si>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</si>
  <si>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</si>
  <si>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</si>
  <si>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</si>
  <si>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</si>
  <si>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</si>
  <si>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</si>
  <si>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</si>
  <si>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</si>
  <si>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</si>
  <si>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</si>
  <si>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</si>
  <si>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</si>
  <si>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</si>
  <si>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</si>
  <si>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</si>
  <si>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</si>
  <si>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</si>
  <si>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</si>
  <si>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</si>
  <si>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</si>
  <si>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</si>
  <si>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</si>
  <si>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</si>
  <si>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</si>
  <si>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</si>
  <si>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</si>
  <si>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</si>
  <si>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</si>
  <si>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</si>
  <si>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</si>
  <si>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</si>
  <si>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</si>
  <si>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</si>
  <si>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</si>
  <si>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</si>
  <si>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</si>
  <si>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</si>
  <si>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</si>
  <si>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</si>
  <si>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</si>
  <si>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</si>
  <si>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</si>
  <si>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</si>
  <si>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</si>
  <si>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</si>
  <si>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</si>
  <si>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</si>
  <si>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</si>
  <si>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</si>
  <si>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</si>
  <si>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</si>
  <si>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</si>
  <si>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</si>
  <si>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</si>
  <si>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</si>
  <si>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</si>
  <si>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</si>
  <si>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</si>
  <si>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</si>
  <si>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</si>
  <si>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</si>
  <si>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</si>
  <si>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</si>
  <si>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</si>
  <si>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</si>
  <si>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</si>
  <si>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</si>
  <si>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</si>
  <si>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</si>
  <si>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</si>
  <si>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</si>
  <si>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</si>
  <si>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</si>
  <si>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</si>
  <si>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</si>
  <si>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</si>
  <si>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</si>
  <si>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</si>
  <si>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</si>
  <si>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</si>
  <si>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</si>
  <si>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</si>
  <si>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</si>
  <si>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</si>
  <si>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</si>
  <si>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</si>
  <si>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</si>
  <si>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</si>
  <si>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</si>
  <si>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</si>
  <si>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</si>
  <si>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</si>
  <si>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</si>
  <si>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</si>
  <si>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</si>
  <si>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</si>
  <si>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</si>
  <si>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</si>
  <si>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</si>
  <si>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</si>
  <si>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</si>
  <si>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</si>
  <si>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</si>
  <si>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</si>
  <si>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</si>
  <si>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</si>
  <si>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</si>
  <si>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</si>
  <si>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</si>
  <si>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</si>
  <si>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</si>
  <si>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</si>
  <si>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</si>
  <si>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</si>
  <si>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</si>
  <si>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</si>
  <si>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</si>
  <si>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</si>
  <si>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</si>
  <si>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</si>
  <si>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</si>
  <si>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</si>
  <si>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</si>
  <si>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</si>
  <si>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</si>
  <si>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</si>
  <si>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</si>
  <si>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</si>
  <si>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</si>
  <si>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</si>
  <si>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</si>
  <si>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</si>
  <si>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</si>
  <si>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</si>
  <si>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</si>
  <si>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</si>
  <si>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</si>
  <si>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</si>
  <si>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</si>
  <si>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</si>
  <si>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</si>
  <si>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</si>
  <si>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</si>
  <si>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</si>
  <si>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</si>
  <si>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</si>
  <si>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</si>
  <si>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</si>
  <si>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</si>
  <si>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</si>
  <si>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</si>
  <si>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</si>
  <si>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</si>
  <si>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</si>
  <si>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</si>
  <si>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</si>
  <si>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</si>
  <si>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</si>
  <si>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</si>
  <si>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</si>
  <si>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</si>
  <si>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</si>
  <si>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</si>
  <si>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</si>
  <si>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</si>
  <si>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</si>
  <si>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</si>
  <si>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</si>
  <si>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</si>
  <si>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</si>
  <si>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</si>
  <si>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</si>
  <si>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</si>
  <si>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</si>
  <si>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</si>
  <si>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</si>
  <si>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</si>
  <si>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</si>
  <si>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</si>
  <si>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</si>
  <si>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</si>
  <si>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</si>
  <si>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</si>
  <si>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</si>
  <si>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</si>
  <si>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</si>
  <si>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</si>
  <si>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</si>
  <si>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</si>
  <si>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</si>
  <si>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</si>
  <si>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</si>
  <si>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</si>
  <si>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</si>
  <si>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</si>
  <si>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</si>
  <si>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</si>
  <si>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</si>
  <si>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</si>
  <si>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</si>
  <si>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</si>
  <si>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</si>
  <si>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</si>
  <si>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</si>
  <si>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</si>
  <si>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</si>
  <si>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</si>
  <si>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</si>
  <si>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</si>
  <si>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</si>
  <si>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</si>
  <si>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</si>
  <si>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</si>
  <si>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</si>
  <si>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</si>
  <si>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</si>
  <si>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</si>
  <si>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</si>
  <si>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</si>
  <si>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</si>
  <si>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</si>
  <si>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</si>
  <si>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</si>
  <si>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</si>
  <si>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</si>
  <si>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</si>
  <si>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</si>
  <si>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</si>
  <si>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</si>
  <si>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</si>
  <si>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</si>
  <si>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</si>
  <si>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</si>
  <si>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</si>
  <si>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</si>
  <si>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</si>
  <si>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</si>
  <si>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</si>
  <si>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</si>
  <si>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</si>
  <si>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</si>
  <si>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</si>
  <si>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</si>
  <si>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</si>
  <si>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</si>
  <si>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</si>
  <si>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</si>
  <si>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</si>
  <si>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</si>
  <si>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</si>
  <si>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</si>
  <si>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</si>
  <si>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</si>
  <si>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</si>
  <si>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</si>
  <si>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</si>
  <si>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</si>
  <si>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</si>
  <si>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</si>
  <si>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</si>
  <si>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</si>
  <si>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</si>
  <si>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</si>
  <si>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</si>
  <si>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</si>
  <si>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</si>
  <si>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</si>
  <si>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</si>
  <si>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</si>
  <si>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</si>
  <si>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</si>
  <si>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</si>
  <si>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</si>
  <si>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</si>
  <si>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</si>
  <si>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</si>
  <si>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</si>
  <si>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</si>
  <si>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</si>
  <si>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</si>
  <si>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</si>
  <si>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</si>
  <si>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</si>
  <si>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</si>
  <si>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</si>
  <si>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</si>
  <si>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</si>
  <si>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</si>
  <si>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</si>
  <si>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</si>
  <si>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</si>
  <si>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</si>
  <si>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</si>
  <si>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</si>
  <si>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</si>
  <si>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</si>
  <si>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</si>
  <si>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</si>
  <si>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</si>
  <si>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</si>
  <si>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</si>
  <si>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</si>
  <si>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</si>
  <si>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</si>
  <si>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</si>
  <si>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</si>
  <si>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</si>
  <si>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</si>
  <si>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</si>
  <si>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</si>
  <si>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</si>
  <si>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</si>
  <si>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</si>
  <si>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</si>
  <si>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</si>
  <si>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</si>
  <si>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</si>
  <si>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</si>
  <si>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</si>
  <si>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</si>
  <si>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</si>
  <si>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</si>
  <si>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</si>
  <si>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</si>
  <si>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</si>
  <si>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</si>
  <si>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</si>
  <si>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</si>
  <si>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</si>
  <si>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</si>
  <si>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</si>
  <si>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</si>
  <si>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</si>
  <si>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</si>
  <si>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</si>
  <si>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</si>
  <si>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</si>
  <si>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</si>
  <si>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</si>
  <si>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</si>
  <si>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</si>
  <si>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</si>
  <si>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</si>
  <si>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</si>
  <si>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</si>
  <si>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</si>
  <si>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</si>
  <si>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</si>
  <si>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</si>
  <si>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</si>
  <si>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</si>
  <si>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</si>
  <si>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</si>
  <si>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</si>
  <si>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</si>
  <si>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</si>
  <si>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</si>
  <si>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</si>
  <si>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</si>
  <si>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</si>
  <si>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</si>
  <si>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</si>
  <si>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</si>
  <si>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</si>
  <si>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</si>
  <si>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</si>
  <si>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</si>
  <si>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</si>
  <si>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</si>
  <si>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</si>
  <si>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</si>
  <si>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</si>
  <si>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</si>
  <si>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</si>
  <si>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</si>
  <si>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</si>
  <si>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</si>
  <si>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</si>
  <si>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</si>
  <si>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</si>
  <si>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</si>
  <si>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</si>
  <si>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</si>
  <si>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</si>
  <si>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</si>
  <si>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</si>
  <si>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</si>
  <si>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</si>
  <si>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</si>
  <si>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</si>
  <si>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</si>
  <si>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</si>
  <si>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</si>
  <si>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</si>
  <si>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</si>
  <si>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</si>
  <si>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</si>
  <si>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</si>
  <si>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</si>
  <si>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</si>
  <si>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</si>
  <si>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</si>
  <si>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</si>
  <si>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</si>
  <si>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</si>
  <si>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</si>
  <si>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</si>
  <si>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</si>
  <si>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</si>
  <si>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</si>
  <si>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</si>
  <si>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</si>
  <si>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</si>
  <si>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</si>
  <si>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</si>
  <si>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</si>
  <si>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</si>
  <si>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</si>
  <si>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</si>
  <si>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</si>
  <si>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</si>
  <si>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</si>
  <si>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</si>
  <si>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</si>
  <si>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</si>
  <si>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</si>
  <si>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</si>
  <si>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</si>
  <si>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</si>
  <si>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</si>
  <si>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</si>
  <si>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</si>
  <si>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</si>
  <si>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</si>
  <si>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</si>
  <si>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</si>
  <si>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</si>
  <si>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</si>
  <si>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</si>
  <si>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</si>
  <si>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</si>
  <si>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</si>
  <si>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</si>
  <si>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</si>
  <si>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</si>
  <si>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</si>
  <si>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</si>
  <si>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</si>
  <si>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</si>
  <si>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</si>
  <si>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</si>
  <si>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</si>
  <si>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</si>
  <si>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</si>
  <si>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</si>
  <si>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</si>
  <si>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</si>
  <si>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</si>
  <si>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</si>
  <si>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</si>
  <si>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</si>
  <si>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</si>
  <si>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</si>
  <si>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</si>
  <si>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</si>
  <si>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</si>
  <si>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</si>
  <si>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</si>
  <si>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</si>
  <si>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</si>
  <si>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</si>
  <si>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</si>
  <si>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</si>
  <si>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</si>
  <si>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</si>
  <si>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</si>
  <si>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</si>
  <si>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</si>
  <si>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</si>
  <si>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</si>
  <si>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</si>
  <si>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</si>
  <si>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</si>
  <si>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</si>
  <si>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</si>
  <si>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</si>
  <si>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</si>
  <si>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</si>
  <si>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</si>
  <si>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</si>
  <si>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</si>
  <si>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</si>
  <si>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</si>
  <si>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</si>
  <si>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</si>
  <si>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</si>
  <si>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</si>
  <si>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</si>
  <si>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</si>
  <si>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</si>
  <si>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</si>
  <si>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</si>
  <si>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</si>
  <si>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</si>
  <si>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</si>
  <si>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</si>
  <si>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</si>
  <si>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</si>
  <si>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</si>
  <si>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</si>
  <si>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</si>
  <si>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</si>
  <si>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</si>
  <si>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</si>
  <si>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</si>
  <si>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</si>
  <si>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</si>
  <si>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</si>
  <si>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</si>
  <si>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</si>
  <si>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</si>
  <si>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</si>
  <si>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</si>
  <si>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</si>
  <si>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</si>
  <si>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</si>
  <si>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</si>
  <si>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</si>
  <si>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</si>
  <si>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</si>
  <si>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</si>
  <si>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</si>
  <si>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</si>
  <si>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</si>
  <si>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</si>
  <si>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</si>
  <si>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</si>
  <si>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</si>
  <si>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</si>
  <si>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</si>
  <si>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</si>
  <si>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</si>
  <si>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</si>
  <si>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</si>
  <si>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</si>
  <si>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</si>
  <si>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</si>
  <si>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</si>
  <si>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</si>
  <si>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</si>
  <si>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</si>
  <si>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</si>
  <si>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</si>
  <si>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</si>
  <si>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</si>
  <si>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</si>
  <si>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</si>
  <si>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</si>
  <si>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</si>
  <si>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</si>
  <si>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</si>
  <si>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</si>
  <si>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</si>
  <si>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</si>
  <si>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</si>
  <si>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</si>
  <si>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</si>
  <si>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</si>
  <si>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</si>
  <si>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</si>
  <si>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</si>
  <si>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</si>
  <si>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</si>
  <si>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</si>
  <si>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</si>
  <si>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</si>
  <si>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</si>
  <si>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</si>
  <si>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</si>
  <si>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</si>
  <si>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</si>
  <si>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</si>
  <si>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</si>
  <si>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</si>
  <si>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</si>
  <si>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</si>
  <si>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</si>
  <si>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</si>
  <si>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</si>
  <si>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</si>
  <si>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</si>
  <si>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</si>
  <si>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</si>
  <si>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</si>
  <si>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</si>
  <si>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</si>
  <si>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</si>
  <si>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</si>
  <si>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</si>
  <si>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</si>
  <si>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</si>
  <si>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</si>
  <si>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</si>
  <si>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</si>
  <si>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</si>
  <si>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</si>
  <si>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</si>
  <si>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</si>
  <si>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</si>
  <si>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</si>
  <si>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</si>
  <si>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</si>
  <si>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</si>
  <si>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</si>
  <si>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</si>
  <si>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</si>
  <si>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</si>
  <si>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</si>
  <si>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</si>
  <si>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</si>
  <si>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</si>
  <si>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</si>
  <si>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</si>
  <si>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</si>
  <si>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</si>
  <si>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</si>
  <si>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</si>
  <si>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</si>
  <si>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</si>
  <si>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</si>
  <si>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</si>
  <si>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</si>
  <si>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</si>
  <si>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</si>
  <si>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</si>
  <si>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</si>
  <si>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</si>
  <si>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</si>
  <si>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</si>
  <si>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</si>
  <si>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</si>
  <si>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</si>
  <si>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</si>
  <si>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</si>
  <si>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</si>
  <si>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</si>
  <si>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</si>
  <si>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</si>
  <si>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</si>
  <si>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</si>
  <si>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</si>
  <si>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</si>
  <si>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</si>
  <si>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</si>
  <si>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</si>
  <si>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</si>
  <si>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</si>
  <si>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</si>
  <si>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</si>
  <si>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</si>
  <si>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</si>
  <si>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</si>
  <si>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</si>
  <si>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</si>
  <si>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</si>
  <si>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</si>
  <si>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</si>
  <si>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</si>
  <si>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</si>
  <si>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</si>
  <si>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</si>
  <si>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</si>
  <si>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</si>
  <si>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</si>
  <si>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</si>
  <si>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</si>
  <si>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</si>
  <si>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</si>
  <si>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</si>
  <si>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</si>
  <si>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</si>
  <si>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</si>
  <si>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</si>
  <si>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</si>
  <si>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</si>
  <si>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</si>
  <si>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</si>
  <si>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</si>
  <si>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</si>
  <si>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</si>
  <si>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</si>
  <si>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</si>
  <si>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</si>
  <si>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</si>
  <si>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</si>
  <si>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</si>
  <si>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</si>
  <si>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</si>
  <si>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</si>
  <si>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</si>
  <si>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</si>
  <si>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</si>
  <si>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</si>
  <si>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</si>
  <si>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</si>
  <si>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</si>
  <si>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</si>
  <si>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</si>
  <si>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</si>
  <si>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</si>
  <si>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</si>
  <si>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</si>
  <si>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</si>
  <si>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</si>
  <si>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</si>
  <si>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</si>
  <si>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</si>
  <si>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</si>
  <si>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</si>
  <si>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</si>
  <si>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</si>
  <si>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</si>
  <si>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</si>
  <si>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</si>
  <si>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</si>
  <si>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</si>
  <si>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</si>
  <si>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</si>
  <si>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</si>
  <si>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</si>
  <si>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</si>
  <si>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</si>
  <si>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</si>
  <si>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</si>
  <si>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</si>
  <si>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</si>
  <si>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</si>
  <si>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</si>
  <si>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</si>
  <si>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</si>
  <si>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</si>
  <si>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</si>
  <si>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</si>
  <si>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</si>
  <si>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</si>
  <si>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</si>
  <si>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</si>
  <si>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</si>
  <si>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</si>
  <si>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</si>
  <si>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</si>
  <si>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</si>
  <si>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</si>
  <si>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</si>
  <si>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</si>
  <si>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</si>
  <si>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</si>
  <si>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</si>
  <si>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</si>
  <si>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</si>
  <si>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</si>
  <si>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</si>
  <si>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</si>
  <si>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</si>
  <si>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</si>
  <si>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</si>
  <si>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</si>
  <si>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</si>
  <si>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</si>
  <si>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</si>
  <si>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</si>
  <si>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</si>
  <si>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</si>
  <si>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</si>
  <si>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</si>
  <si>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</si>
  <si>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</si>
  <si>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</si>
  <si>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</si>
  <si>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</si>
  <si>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</si>
  <si>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</si>
  <si>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</si>
  <si>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</si>
  <si>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</si>
  <si>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</si>
  <si>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</si>
  <si>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</si>
  <si>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</si>
  <si>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</si>
  <si>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</si>
  <si>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</si>
  <si>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</si>
  <si>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</si>
  <si>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</si>
  <si>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</si>
  <si>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</si>
  <si>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</si>
  <si>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</si>
  <si>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</si>
  <si>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</si>
  <si>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</si>
  <si>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</si>
  <si>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</si>
  <si>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</si>
  <si>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</si>
  <si>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</si>
  <si>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</si>
  <si>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</si>
  <si>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</si>
  <si>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</si>
  <si>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</si>
  <si>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</si>
  <si>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</si>
  <si>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</si>
  <si>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</si>
  <si>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</si>
  <si>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</si>
  <si>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</si>
  <si>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</si>
  <si>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</si>
  <si>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</si>
  <si>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</si>
  <si>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</si>
  <si>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</si>
  <si>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</si>
  <si>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</si>
  <si>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</si>
  <si>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</si>
  <si>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</si>
  <si>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</si>
  <si>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</si>
  <si>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</si>
  <si>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</si>
  <si>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</si>
  <si>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</si>
  <si>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</si>
  <si>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</si>
  <si>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</si>
  <si>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</si>
  <si>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</si>
  <si>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</si>
  <si>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</si>
  <si>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</si>
  <si>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</si>
  <si>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</si>
  <si>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</si>
  <si>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</si>
  <si>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</si>
  <si>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</si>
  <si>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</si>
  <si>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</si>
  <si>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</si>
  <si>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</si>
  <si>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</si>
  <si>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</si>
  <si>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</si>
  <si>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</si>
  <si>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</si>
  <si>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</si>
  <si>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</si>
  <si>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</si>
  <si>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</si>
  <si>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</si>
  <si>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</si>
  <si>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</si>
  <si>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</si>
  <si>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</si>
  <si>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</si>
  <si>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</si>
  <si>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</si>
  <si>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</si>
  <si>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</si>
  <si>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</si>
  <si>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</si>
  <si>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</si>
  <si>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</si>
  <si>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</si>
  <si>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</si>
  <si>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</si>
  <si>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</si>
  <si>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</si>
  <si>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</si>
  <si>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</si>
  <si>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</si>
  <si>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</si>
  <si>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</si>
  <si>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</si>
  <si>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</si>
  <si>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</si>
  <si>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</si>
  <si>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</si>
  <si>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</si>
  <si>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</si>
  <si>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</si>
  <si>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</si>
  <si>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</si>
  <si>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</si>
  <si>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</si>
  <si>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</si>
  <si>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</si>
  <si>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</si>
  <si>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</si>
  <si>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</si>
  <si>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</si>
  <si>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</si>
  <si>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</si>
  <si>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</si>
  <si>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</si>
  <si>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</si>
  <si>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</si>
  <si>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</si>
  <si>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</si>
  <si>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</si>
  <si>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</si>
  <si>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</si>
  <si>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</si>
  <si>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</si>
  <si>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</si>
  <si>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</si>
  <si>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</si>
  <si>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</si>
  <si>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</si>
  <si>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</si>
  <si>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</si>
  <si>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</si>
  <si>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</si>
  <si>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</si>
  <si>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</si>
  <si>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</si>
  <si>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</si>
  <si>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</si>
  <si>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</si>
  <si>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</si>
  <si>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</si>
  <si>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</si>
  <si>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</si>
  <si>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</si>
  <si>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</si>
  <si>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</si>
  <si>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</si>
  <si>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</si>
  <si>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</si>
  <si>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</si>
  <si>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</si>
  <si>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</si>
  <si>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</si>
  <si>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</si>
  <si>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</si>
  <si>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</si>
  <si>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</si>
  <si>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</si>
  <si>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</si>
  <si>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</si>
  <si>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</si>
  <si>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</si>
  <si>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</si>
  <si>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</si>
  <si>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</si>
  <si>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</si>
  <si>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</si>
  <si>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</si>
  <si>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</si>
  <si>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</si>
  <si>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</si>
  <si>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</si>
  <si>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</si>
  <si>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</si>
  <si>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</si>
  <si>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</si>
  <si>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</si>
  <si>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</si>
  <si>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</si>
  <si>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</si>
  <si>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</si>
  <si>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</si>
  <si>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</si>
  <si>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</si>
  <si>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</si>
  <si>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</si>
  <si>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</si>
  <si>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</si>
  <si>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</si>
  <si>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</si>
  <si>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</si>
  <si>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</si>
  <si>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</si>
  <si>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</si>
  <si>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</si>
  <si>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</si>
  <si>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</si>
  <si>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</si>
  <si>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</si>
  <si>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</si>
  <si>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</si>
  <si>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</si>
  <si>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</si>
  <si>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</si>
  <si>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</si>
  <si>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</si>
  <si>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</si>
  <si>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</si>
  <si>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</si>
  <si>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</si>
  <si>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</si>
  <si>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</si>
  <si>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</si>
  <si>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</si>
  <si>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</si>
  <si>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</si>
  <si>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</si>
  <si>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</si>
  <si>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</si>
  <si>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</si>
  <si>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</si>
  <si>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</si>
  <si>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</si>
  <si>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</si>
  <si>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</si>
  <si>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</si>
  <si>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</si>
  <si>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</si>
  <si>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</si>
  <si>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</si>
  <si>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</si>
  <si>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</si>
  <si>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</si>
  <si>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</si>
  <si>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</si>
  <si>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</si>
  <si>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</si>
  <si>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</si>
  <si>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</si>
  <si>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</si>
  <si>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</si>
  <si>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</si>
  <si>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</si>
  <si>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</si>
  <si>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</si>
  <si>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</si>
  <si>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</si>
  <si>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</si>
  <si>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</si>
  <si>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</si>
  <si>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</si>
  <si>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</si>
  <si>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</si>
  <si>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</si>
  <si>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</si>
  <si>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</si>
  <si>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</si>
  <si>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</si>
  <si>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</si>
  <si>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</si>
  <si>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</si>
  <si>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</si>
  <si>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</si>
  <si>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</si>
  <si>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</si>
  <si>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</si>
  <si>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</si>
  <si>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</si>
  <si>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</si>
  <si>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</si>
  <si>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</si>
  <si>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</si>
  <si>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</si>
  <si>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</si>
  <si>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</si>
  <si>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</si>
  <si>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</si>
  <si>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</si>
  <si>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</si>
  <si>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</si>
  <si>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</si>
  <si>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</si>
  <si>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</si>
  <si>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</si>
  <si>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</si>
  <si>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</si>
  <si>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</si>
  <si>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</si>
  <si>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</si>
  <si>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</si>
  <si>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</si>
  <si>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</si>
  <si>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</si>
  <si>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</si>
  <si>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</si>
  <si>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</si>
  <si>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</si>
  <si>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</si>
  <si>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</si>
  <si>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</si>
  <si>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</si>
  <si>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</si>
  <si>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</si>
  <si>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</si>
  <si>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</si>
  <si>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</si>
  <si>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</si>
  <si>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</si>
  <si>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</si>
  <si>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</si>
  <si>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</si>
  <si>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</si>
  <si>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</si>
  <si>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</si>
  <si>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</si>
  <si>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</si>
  <si>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</si>
  <si>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</si>
  <si>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</si>
  <si>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</si>
  <si>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</si>
  <si>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</si>
  <si>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</si>
  <si>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</si>
  <si>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</si>
  <si>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</si>
  <si>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</si>
  <si>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</si>
  <si>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</si>
  <si>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</si>
  <si>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</si>
  <si>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</si>
  <si>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</si>
  <si>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</si>
  <si>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</si>
  <si>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</si>
  <si>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</si>
  <si>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</si>
  <si>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</si>
  <si>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</si>
  <si>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</si>
  <si>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</si>
  <si>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</si>
  <si>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</si>
  <si>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</si>
  <si>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</si>
  <si>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</si>
  <si>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</si>
  <si>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</si>
  <si>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</si>
  <si>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</si>
  <si>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</si>
  <si>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</si>
  <si>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</si>
  <si>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</si>
  <si>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</si>
  <si>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</si>
  <si>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</si>
  <si>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</si>
  <si>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</si>
  <si>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</si>
  <si>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</si>
  <si>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</si>
  <si>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</si>
  <si>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</si>
  <si>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</si>
  <si>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</si>
  <si>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</si>
  <si>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</si>
  <si>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</si>
  <si>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</si>
  <si>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</si>
  <si>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</si>
  <si>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</si>
  <si>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</si>
  <si>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</si>
  <si>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</si>
  <si>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</si>
  <si>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</si>
  <si>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</si>
  <si>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</si>
  <si>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</si>
  <si>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</si>
  <si>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</si>
  <si>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</si>
  <si>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</si>
  <si>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</si>
  <si>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</si>
  <si>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</si>
  <si>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</si>
  <si>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</si>
  <si>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</si>
  <si>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</si>
  <si>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</si>
  <si>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</si>
  <si>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</si>
  <si>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</si>
  <si>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</si>
  <si>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</si>
  <si>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</si>
  <si>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</si>
  <si>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</si>
  <si>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</si>
  <si>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</si>
  <si>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</si>
  <si>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</si>
  <si>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</si>
  <si>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</si>
  <si>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</si>
  <si>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</si>
  <si>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</si>
  <si>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</si>
  <si>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</si>
  <si>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</si>
  <si>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</si>
  <si>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</si>
  <si>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</si>
  <si>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</si>
  <si>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</si>
  <si>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</si>
  <si>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</si>
  <si>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</si>
  <si>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</si>
  <si>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</si>
  <si>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</si>
  <si>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</si>
  <si>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</si>
  <si>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</si>
  <si>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</si>
  <si>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</si>
  <si>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</si>
  <si>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</si>
  <si>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</si>
  <si>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</si>
  <si>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</si>
  <si>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</si>
  <si>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</si>
  <si>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</si>
  <si>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</si>
  <si>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</si>
  <si>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</si>
  <si>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</si>
  <si>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</si>
  <si>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</si>
  <si>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</si>
  <si>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</si>
  <si>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</si>
  <si>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</si>
  <si>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</si>
  <si>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</si>
  <si>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</si>
  <si>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</si>
  <si>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</si>
  <si>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</si>
  <si>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</si>
  <si>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</si>
  <si>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</si>
  <si>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</si>
  <si>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</si>
  <si>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</si>
  <si>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</si>
  <si>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</si>
  <si>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</si>
  <si>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</si>
  <si>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</si>
  <si>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</si>
  <si>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</si>
  <si>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</si>
  <si>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</si>
  <si>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</si>
  <si>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</si>
  <si>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</si>
  <si>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</si>
  <si>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</si>
  <si>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</si>
  <si>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</si>
  <si>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</si>
  <si>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</si>
  <si>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</si>
  <si>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</si>
  <si>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</si>
  <si>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</si>
  <si>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</si>
  <si>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</si>
  <si>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</si>
  <si>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</si>
  <si>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</si>
  <si>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</si>
  <si>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</si>
  <si>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</si>
  <si>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</si>
  <si>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</si>
  <si>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</si>
  <si>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</si>
  <si>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</si>
  <si>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</si>
  <si>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</si>
  <si>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</si>
  <si>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</si>
  <si>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</si>
  <si>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</si>
  <si>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</si>
  <si>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</si>
  <si>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</si>
  <si>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</si>
  <si>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</si>
  <si>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</si>
  <si>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</si>
  <si>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</si>
  <si>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</si>
  <si>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</si>
  <si>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</si>
  <si>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</si>
  <si>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</si>
  <si>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</si>
  <si>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</si>
  <si>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</si>
  <si>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</si>
  <si>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</si>
  <si>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</si>
  <si>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</si>
  <si>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</si>
  <si>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</si>
  <si>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</si>
  <si>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</si>
  <si>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</si>
  <si>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</si>
  <si>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</si>
  <si>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</si>
  <si>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</si>
  <si>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</si>
  <si>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</si>
  <si>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</si>
  <si>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</si>
  <si>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</si>
  <si>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</si>
  <si>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</si>
  <si>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</si>
  <si>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</si>
  <si>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</si>
  <si>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</si>
  <si>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</si>
  <si>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</si>
  <si>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</si>
  <si>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</si>
  <si>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</si>
  <si>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</si>
  <si>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</si>
  <si>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</si>
  <si>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</si>
  <si>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</si>
  <si>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</si>
  <si>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</si>
  <si>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</si>
  <si>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</si>
  <si>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</si>
  <si>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</si>
  <si>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</si>
  <si>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</si>
  <si>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</si>
  <si>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</si>
  <si>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</si>
  <si>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</si>
  <si>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</si>
  <si>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</si>
  <si>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</si>
  <si>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</si>
  <si>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</si>
  <si>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</si>
  <si>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</si>
  <si>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</si>
  <si>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</si>
  <si>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</si>
  <si>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</si>
  <si>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</si>
  <si>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</si>
  <si>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</si>
  <si>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</si>
  <si>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</si>
  <si>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</si>
  <si>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</si>
  <si>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</si>
  <si>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</si>
  <si>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</si>
  <si>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</si>
  <si>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</si>
  <si>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</si>
  <si>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</si>
  <si>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</si>
  <si>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</si>
  <si>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</si>
  <si>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</si>
  <si>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</si>
  <si>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</si>
  <si>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</si>
  <si>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</si>
  <si>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</si>
  <si>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</si>
  <si>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</si>
  <si>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</si>
  <si>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</si>
  <si>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</si>
  <si>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</si>
  <si>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</si>
  <si>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</si>
  <si>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</si>
  <si>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</si>
  <si>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</si>
  <si>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</si>
  <si>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</si>
  <si>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</si>
  <si>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</si>
  <si>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</si>
  <si>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</si>
  <si>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</si>
  <si>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</si>
  <si>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</si>
  <si>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</si>
  <si>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</si>
  <si>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</si>
  <si>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</si>
  <si>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</si>
  <si>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</si>
  <si>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</si>
  <si>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</si>
  <si>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</si>
  <si>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</si>
  <si>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</si>
  <si>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</si>
  <si>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</si>
  <si>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</si>
  <si>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</si>
  <si>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</si>
  <si>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</si>
  <si>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</si>
  <si>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</si>
  <si>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</si>
  <si>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</si>
  <si>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</si>
  <si>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</si>
  <si>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</si>
  <si>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</si>
  <si>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</si>
  <si>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</si>
  <si>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</si>
  <si>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</si>
  <si>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</si>
  <si>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</si>
  <si>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</si>
  <si>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</si>
  <si>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</si>
  <si>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</si>
  <si>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</si>
  <si>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</si>
  <si>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</si>
  <si>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</si>
  <si>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</si>
  <si>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</si>
  <si>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</si>
  <si>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</si>
  <si>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</si>
  <si>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</si>
  <si>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</si>
  <si>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</si>
  <si>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</si>
  <si>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</si>
  <si>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</si>
  <si>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</si>
  <si>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</si>
  <si>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</si>
  <si>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</si>
  <si>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</si>
  <si>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</si>
  <si>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</si>
  <si>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</si>
  <si>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</si>
  <si>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</si>
  <si>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</si>
  <si>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</si>
  <si>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</si>
  <si>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</si>
  <si>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</si>
  <si>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</si>
  <si>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</si>
  <si>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</si>
  <si>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</si>
  <si>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</si>
  <si>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</si>
  <si>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</si>
  <si>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</si>
  <si>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</si>
  <si>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</si>
  <si>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</si>
  <si>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</si>
  <si>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</si>
  <si>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</si>
  <si>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</si>
  <si>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</si>
  <si>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</si>
  <si>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</si>
  <si>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</si>
  <si>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</si>
  <si>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</si>
  <si>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</si>
  <si>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</si>
  <si>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</si>
  <si>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</si>
  <si>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</si>
  <si>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</si>
  <si>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</si>
  <si>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</si>
  <si>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</si>
  <si>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</si>
  <si>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</si>
  <si>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</si>
  <si>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</si>
  <si>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</si>
  <si>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</si>
  <si>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</si>
  <si>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</si>
  <si>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</si>
  <si>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</si>
  <si>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</si>
  <si>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</si>
  <si>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</si>
  <si>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</si>
  <si>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</si>
  <si>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</si>
  <si>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</si>
  <si>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</si>
  <si>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</si>
  <si>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</si>
  <si>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</si>
  <si>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</si>
  <si>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</si>
  <si>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</si>
  <si>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</si>
  <si>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</si>
  <si>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</si>
  <si>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</si>
  <si>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</si>
  <si>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</si>
  <si>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</si>
  <si>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</si>
  <si>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</si>
  <si>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</si>
  <si>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</si>
  <si>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</si>
  <si>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</si>
  <si>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</si>
  <si>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</si>
  <si>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</si>
  <si>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</si>
  <si>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</si>
  <si>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</si>
  <si>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</si>
  <si>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</si>
  <si>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</si>
  <si>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</si>
  <si>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</si>
  <si>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</si>
  <si>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</si>
  <si>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</si>
  <si>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</si>
  <si>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</si>
  <si>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</si>
  <si>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</si>
  <si>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</si>
  <si>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</si>
  <si>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</si>
  <si>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</si>
  <si>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</si>
  <si>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</si>
  <si>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</si>
  <si>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</si>
  <si>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</si>
  <si>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</si>
  <si>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</si>
  <si>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</si>
  <si>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</si>
  <si>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</si>
  <si>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</si>
  <si>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</si>
  <si>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</si>
  <si>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</si>
  <si>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</si>
  <si>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</si>
  <si>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</si>
  <si>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</si>
  <si>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</si>
  <si>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</si>
  <si>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</si>
  <si>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</si>
  <si>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</si>
  <si>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</si>
  <si>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</si>
  <si>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</si>
  <si>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</si>
  <si>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</si>
  <si>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</si>
  <si>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</si>
  <si>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</si>
  <si>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</si>
  <si>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</si>
  <si>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</si>
  <si>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</si>
  <si>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</si>
  <si>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</si>
  <si>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</si>
  <si>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</si>
  <si>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</si>
  <si>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</si>
  <si>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</si>
  <si>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</si>
  <si>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</si>
  <si>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</si>
  <si>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</si>
  <si>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</si>
  <si>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</si>
  <si>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</si>
  <si>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</si>
  <si>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</si>
  <si>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</si>
  <si>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</si>
  <si>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</si>
  <si>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</si>
  <si>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</si>
  <si>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</si>
  <si>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</si>
  <si>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</si>
  <si>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</si>
  <si>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</si>
  <si>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</si>
  <si>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</si>
  <si>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</si>
  <si>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</si>
  <si>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</si>
  <si>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</si>
  <si>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</si>
  <si>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</si>
  <si>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</si>
  <si>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</si>
  <si>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</si>
  <si>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</si>
  <si>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</si>
  <si>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</si>
  <si>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</si>
  <si>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</si>
  <si>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</si>
  <si>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</si>
  <si>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</si>
  <si>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</si>
  <si>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</si>
  <si>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</si>
  <si>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</si>
  <si>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</si>
  <si>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</si>
  <si>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</si>
  <si>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</si>
  <si>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</si>
  <si>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</si>
  <si>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</si>
  <si>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</si>
  <si>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</si>
  <si>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</si>
  <si>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</si>
  <si>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</si>
  <si>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</si>
  <si>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</si>
  <si>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</si>
  <si>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</si>
  <si>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</si>
  <si>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</si>
  <si>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</si>
  <si>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</si>
  <si>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</si>
  <si>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</si>
  <si>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</si>
  <si>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</si>
  <si>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</si>
  <si>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</si>
  <si>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</si>
  <si>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</si>
  <si>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</si>
  <si>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</si>
  <si>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</si>
  <si>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</si>
  <si>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</si>
  <si>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</si>
  <si>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</si>
  <si>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</si>
  <si>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</si>
  <si>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</si>
  <si>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</si>
  <si>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</si>
  <si>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</si>
  <si>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</si>
  <si>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</si>
  <si>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</si>
  <si>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</si>
  <si>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</si>
  <si>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</si>
  <si>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</si>
  <si>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</si>
  <si>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</si>
  <si>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</si>
  <si>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</si>
  <si>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</si>
  <si>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</si>
  <si>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</si>
  <si>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</si>
  <si>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</si>
  <si>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</si>
  <si>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</si>
  <si>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</si>
  <si>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</si>
  <si>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</si>
  <si>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</si>
  <si>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</si>
  <si>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</si>
  <si>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</si>
  <si>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</si>
  <si>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</si>
  <si>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</si>
  <si>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</si>
  <si>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</si>
  <si>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</si>
  <si>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</si>
  <si>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</si>
  <si>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</si>
  <si>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</si>
  <si>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</si>
  <si>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</si>
  <si>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</si>
  <si>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</si>
  <si>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</si>
  <si>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</si>
  <si>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</si>
  <si>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</si>
  <si>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</si>
  <si>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</si>
  <si>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</si>
  <si>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</si>
  <si>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</si>
  <si>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</si>
  <si>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</si>
  <si>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</si>
  <si>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</si>
  <si>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</si>
  <si>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</si>
  <si>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</si>
  <si>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</si>
  <si>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</si>
  <si>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</si>
  <si>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</si>
  <si>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</si>
  <si>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</si>
  <si>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</si>
  <si>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</si>
  <si>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</si>
  <si>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</si>
  <si>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</si>
  <si>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</si>
  <si>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</si>
  <si>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</si>
  <si>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</si>
  <si>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</si>
  <si>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</si>
  <si>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</si>
  <si>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</si>
  <si>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</si>
  <si>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</si>
  <si>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</si>
  <si>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</si>
  <si>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</si>
  <si>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</si>
  <si>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</si>
  <si>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</si>
  <si>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</si>
  <si>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</si>
  <si>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</si>
  <si>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</si>
  <si>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</si>
  <si>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</si>
  <si>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</si>
  <si>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</si>
  <si>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</si>
  <si>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</si>
  <si>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</si>
  <si>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</si>
  <si>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</si>
  <si>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</si>
  <si>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</si>
  <si>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</si>
  <si>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</si>
  <si>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</si>
  <si>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</si>
  <si>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</si>
  <si>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</si>
  <si>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</si>
  <si>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</si>
  <si>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</si>
  <si>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</si>
  <si>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</si>
  <si>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</si>
  <si>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</si>
  <si>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</si>
  <si>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</si>
  <si>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</si>
  <si>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</si>
  <si>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</si>
  <si>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</si>
  <si>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</si>
  <si>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</si>
  <si>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</si>
  <si>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</si>
  <si>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</si>
  <si>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</si>
  <si>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</si>
  <si>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</si>
  <si>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</si>
  <si>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</si>
  <si>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</si>
  <si>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</si>
  <si>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</si>
  <si>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</si>
  <si>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</si>
  <si>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</si>
  <si>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</si>
  <si>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</si>
  <si>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</si>
  <si>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</si>
  <si>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</si>
  <si>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</si>
  <si>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</si>
  <si>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</si>
  <si>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</si>
  <si>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</si>
  <si>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</si>
  <si>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</si>
  <si>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</si>
  <si>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</si>
  <si>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</si>
  <si>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</si>
  <si>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</si>
  <si>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</si>
  <si>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</si>
  <si>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</si>
  <si>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</si>
  <si>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</si>
  <si>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</si>
  <si>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</si>
  <si>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</si>
  <si>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</si>
  <si>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</si>
  <si>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</si>
  <si>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</si>
  <si>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</si>
  <si>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</si>
  <si>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</si>
  <si>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</si>
  <si>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</si>
  <si>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</si>
  <si>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</si>
  <si>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</si>
  <si>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</si>
  <si>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</si>
  <si>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</si>
  <si>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</si>
  <si>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</si>
  <si>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</si>
  <si>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</si>
  <si>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</si>
  <si>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</si>
  <si>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</si>
  <si>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</si>
  <si>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</si>
  <si>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</si>
  <si>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</si>
  <si>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</si>
  <si>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</si>
  <si>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</si>
  <si>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</si>
  <si>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</si>
  <si>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</si>
  <si>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</si>
  <si>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</si>
  <si>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</si>
  <si>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</si>
  <si>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</si>
  <si>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</si>
  <si>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</si>
  <si>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</si>
  <si>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</si>
  <si>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</si>
  <si>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</si>
  <si>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</si>
  <si>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</si>
  <si>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</si>
  <si>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</si>
  <si>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</si>
  <si>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</si>
  <si>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</si>
  <si>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</si>
  <si>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</si>
  <si>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</si>
  <si>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</si>
  <si>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</si>
  <si>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</si>
  <si>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</si>
  <si>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</si>
  <si>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</si>
  <si>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</si>
  <si>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</si>
  <si>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</si>
  <si>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</si>
  <si>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</si>
  <si>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</si>
  <si>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</si>
  <si>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</si>
  <si>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</si>
  <si>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</si>
  <si>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</si>
  <si>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</si>
  <si>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</si>
  <si>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</si>
  <si>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</si>
  <si>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</si>
  <si>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</si>
  <si>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</si>
  <si>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</si>
  <si>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</si>
  <si>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</si>
  <si>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</si>
  <si>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</si>
  <si>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</si>
  <si>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</si>
  <si>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</si>
  <si>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</si>
  <si>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</si>
  <si>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</si>
  <si>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</si>
  <si>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</si>
  <si>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</si>
  <si>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</si>
  <si>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</si>
  <si>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</si>
  <si>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</si>
  <si>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</si>
  <si>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</si>
  <si>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</si>
  <si>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</si>
  <si>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</si>
  <si>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</si>
  <si>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</si>
  <si>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</si>
  <si>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</si>
  <si>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</si>
  <si>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</si>
  <si>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</si>
  <si>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</si>
  <si>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</si>
  <si>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</si>
  <si>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</si>
  <si>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</si>
  <si>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</si>
  <si>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</si>
  <si>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</si>
  <si>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</si>
  <si>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</si>
  <si>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</si>
  <si>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</si>
  <si>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</si>
  <si>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</si>
  <si>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</si>
  <si>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</si>
  <si>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</si>
  <si>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</si>
  <si>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</si>
  <si>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</si>
  <si>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</si>
  <si>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</si>
  <si>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</si>
  <si>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</si>
  <si>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</si>
  <si>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</si>
  <si>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</si>
  <si>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</si>
  <si>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</si>
  <si>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</si>
  <si>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</si>
  <si>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</si>
  <si>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</si>
  <si>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</si>
  <si>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</si>
  <si>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</si>
  <si>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</si>
  <si>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</si>
  <si>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</si>
  <si>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</si>
  <si>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</si>
  <si>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</si>
  <si>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</si>
  <si>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</si>
  <si>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</si>
  <si>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</si>
  <si>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</si>
  <si>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</si>
  <si>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</si>
  <si>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</si>
  <si>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</si>
  <si>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</si>
  <si>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</si>
  <si>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</si>
  <si>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</si>
  <si>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</si>
  <si>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</si>
  <si>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</si>
  <si>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</si>
  <si>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</si>
  <si>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</si>
  <si>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</si>
  <si>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</si>
  <si>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</si>
  <si>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</si>
  <si>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</si>
  <si>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</si>
  <si>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</si>
  <si>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</si>
  <si>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</si>
  <si>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</si>
  <si>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</si>
  <si>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</si>
  <si>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</si>
  <si>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</si>
  <si>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</si>
  <si>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</si>
  <si>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</si>
  <si>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</si>
  <si>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</si>
  <si>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</si>
  <si>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</si>
  <si>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</si>
  <si>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</si>
  <si>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</si>
  <si>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</si>
  <si>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</si>
  <si>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</si>
  <si>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</si>
  <si>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</si>
  <si>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</si>
  <si>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</si>
  <si>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</si>
  <si>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</si>
  <si>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</si>
  <si>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</si>
  <si>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</si>
  <si>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</si>
  <si>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</si>
  <si>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</si>
  <si>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</si>
  <si>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</si>
  <si>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</si>
  <si>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</si>
  <si>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</si>
  <si>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</si>
  <si>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</si>
  <si>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</si>
  <si>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</si>
  <si>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</si>
  <si>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</si>
  <si>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</si>
  <si>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</si>
  <si>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</si>
  <si>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</si>
  <si>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</si>
  <si>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</si>
  <si>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</si>
  <si>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</si>
  <si>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</si>
  <si>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</si>
  <si>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</si>
  <si>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</si>
  <si>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</si>
  <si>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</si>
  <si>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</si>
  <si>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</si>
  <si>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</si>
  <si>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</si>
  <si>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</si>
  <si>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</si>
  <si>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</si>
  <si>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</si>
  <si>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</si>
  <si>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</si>
  <si>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</si>
  <si>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</si>
  <si>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</si>
  <si>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</si>
  <si>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</si>
  <si>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</si>
  <si>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</si>
  <si>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</si>
  <si>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</si>
  <si>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</si>
  <si>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</si>
  <si>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</si>
  <si>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</si>
  <si>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</si>
  <si>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</si>
  <si>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</si>
  <si>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</si>
  <si>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</si>
  <si>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</si>
  <si>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</si>
  <si>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</si>
  <si>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</si>
  <si>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</si>
  <si>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</si>
  <si>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</si>
  <si>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</si>
  <si>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</si>
  <si>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</si>
  <si>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</si>
  <si>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</si>
  <si>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</si>
  <si>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</si>
  <si>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</si>
  <si>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</si>
  <si>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</si>
  <si>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</si>
  <si>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</si>
  <si>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</si>
  <si>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</si>
  <si>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</si>
  <si>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</si>
  <si>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</si>
  <si>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</si>
  <si>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</si>
  <si>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</si>
  <si>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</si>
  <si>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</si>
  <si>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</si>
  <si>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</si>
  <si>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</si>
  <si>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</si>
  <si>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</si>
  <si>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</si>
  <si>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</si>
  <si>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</si>
  <si>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</si>
  <si>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</si>
  <si>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</si>
  <si>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</si>
  <si>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</si>
  <si>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</si>
  <si>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</si>
  <si>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</si>
  <si>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</si>
  <si>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</si>
  <si>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</si>
  <si>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</si>
  <si>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</si>
  <si>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</si>
  <si>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</si>
  <si>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</si>
  <si>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</si>
  <si>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</si>
  <si>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</si>
  <si>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</si>
  <si>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</si>
  <si>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</si>
  <si>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</si>
  <si>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</si>
  <si>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</si>
  <si>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</si>
  <si>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</si>
  <si>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</si>
  <si>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</si>
  <si>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</si>
  <si>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</si>
  <si>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</si>
  <si>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</si>
  <si>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</si>
  <si>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</si>
  <si>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</si>
  <si>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</si>
  <si>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</si>
  <si>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</si>
  <si>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</si>
  <si>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</si>
  <si>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</si>
  <si>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</si>
  <si>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</si>
  <si>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</si>
  <si>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</si>
  <si>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</si>
  <si>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</si>
  <si>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</si>
  <si>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</si>
  <si>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</si>
  <si>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</si>
  <si>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</si>
  <si>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</si>
  <si>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</si>
  <si>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</si>
  <si>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</si>
  <si>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</si>
  <si>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</si>
  <si>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</si>
  <si>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</si>
  <si>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</si>
  <si>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</si>
  <si>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</si>
  <si>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</si>
  <si>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</si>
  <si>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</si>
  <si>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</si>
  <si>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</si>
  <si>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</si>
  <si>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</si>
  <si>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</si>
  <si>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</si>
  <si>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</si>
  <si>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</si>
  <si>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</si>
  <si>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</si>
  <si>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</si>
  <si>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</si>
  <si>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</si>
  <si>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</si>
  <si>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</si>
  <si>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</si>
  <si>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</si>
  <si>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</si>
  <si>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</si>
  <si>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</si>
  <si>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</si>
  <si>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</si>
  <si>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</si>
  <si>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</si>
  <si>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</si>
  <si>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</si>
  <si>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</si>
  <si>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</si>
  <si>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</si>
  <si>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</si>
  <si>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</si>
  <si>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</si>
  <si>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</si>
  <si>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</si>
  <si>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</si>
  <si>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</si>
  <si>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</si>
  <si>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</si>
  <si>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</si>
  <si>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</si>
  <si>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</si>
  <si>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</si>
  <si>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</si>
  <si>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</si>
  <si>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</si>
  <si>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</si>
  <si>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</si>
  <si>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</si>
  <si>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</si>
  <si>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</si>
  <si>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</si>
  <si>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</si>
  <si>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</si>
  <si>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</si>
  <si>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</si>
  <si>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</si>
  <si>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</si>
  <si>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</si>
  <si>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</si>
  <si>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</si>
  <si>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</si>
  <si>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</si>
  <si>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</si>
  <si>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</si>
  <si>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</si>
  <si>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</si>
  <si>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</si>
  <si>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</si>
  <si>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</si>
  <si>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</si>
  <si>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</si>
  <si>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</si>
  <si>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</si>
  <si>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</si>
  <si>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</si>
  <si>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</si>
  <si>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</si>
  <si>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</si>
  <si>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</si>
  <si>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</si>
  <si>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</si>
  <si>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</si>
  <si>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</si>
  <si>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</si>
  <si>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</si>
  <si>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</si>
  <si>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</si>
  <si>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</si>
  <si>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</si>
  <si>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</si>
  <si>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</si>
  <si>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</si>
  <si>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</si>
  <si>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</si>
  <si>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</si>
  <si>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</si>
  <si>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</si>
  <si>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</si>
  <si>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</si>
  <si>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</si>
  <si>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</si>
  <si>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</si>
  <si>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</si>
  <si>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</si>
  <si>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</si>
  <si>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</si>
  <si>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</si>
  <si>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</si>
  <si>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</si>
  <si>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</si>
  <si>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</si>
  <si>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</si>
  <si>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</si>
  <si>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</si>
  <si>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</si>
  <si>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</si>
  <si>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</si>
  <si>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</si>
  <si>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</si>
  <si>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</si>
  <si>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</si>
  <si>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</si>
  <si>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</si>
  <si>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</si>
  <si>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</si>
  <si>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</si>
  <si>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</si>
  <si>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</si>
  <si>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</si>
  <si>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</si>
  <si>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</si>
  <si>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</si>
  <si>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</si>
  <si>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</si>
  <si>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</si>
  <si>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</si>
  <si>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</si>
  <si>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</si>
  <si>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</si>
  <si>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</si>
  <si>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</si>
  <si>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</si>
  <si>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</si>
  <si>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</si>
  <si>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</si>
  <si>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</si>
  <si>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</si>
  <si>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</si>
  <si>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</si>
  <si>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</si>
  <si>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</si>
  <si>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</si>
  <si>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</si>
  <si>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</si>
  <si>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</si>
  <si>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</si>
  <si>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</si>
  <si>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</si>
  <si>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</si>
  <si>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</si>
  <si>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</si>
  <si>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</si>
  <si>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</si>
  <si>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</si>
  <si>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</si>
  <si>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</si>
  <si>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</si>
  <si>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</si>
  <si>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</si>
  <si>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</si>
  <si>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</si>
  <si>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</si>
  <si>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</si>
  <si>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</si>
  <si>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</si>
  <si>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</si>
  <si>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</si>
  <si>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</si>
  <si>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</si>
  <si>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</si>
  <si>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</si>
  <si>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</si>
  <si>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</si>
  <si>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</si>
  <si>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</si>
  <si>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</si>
  <si>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</si>
  <si>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</si>
  <si>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</si>
  <si>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</si>
  <si>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</si>
  <si>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</si>
  <si>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</si>
  <si>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</si>
  <si>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</si>
  <si>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</si>
  <si>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</si>
  <si>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</si>
  <si>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</si>
  <si>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</si>
  <si>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</si>
  <si>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</si>
  <si>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</si>
  <si>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</si>
  <si>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</si>
  <si>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</si>
  <si>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</si>
  <si>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</si>
  <si>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</si>
  <si>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</si>
  <si>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</si>
  <si>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</si>
  <si>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</si>
  <si>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</si>
  <si>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</si>
  <si>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</si>
  <si>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</si>
  <si>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</si>
  <si>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</si>
  <si>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</si>
  <si>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</si>
  <si>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</si>
  <si>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</si>
  <si>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</si>
  <si>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</si>
  <si>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</si>
  <si>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</si>
  <si>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</si>
  <si>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</si>
  <si>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</si>
  <si>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</si>
  <si>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</si>
  <si>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</si>
  <si>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</si>
  <si>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</si>
  <si>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</si>
  <si>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</si>
  <si>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</si>
  <si>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</si>
  <si>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</si>
  <si>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</si>
  <si>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</si>
  <si>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</si>
  <si>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</si>
  <si>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</si>
  <si>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</si>
  <si>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</si>
  <si>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</si>
  <si>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</si>
  <si>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</si>
  <si>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</si>
  <si>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</si>
  <si>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</si>
  <si>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</si>
  <si>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</si>
  <si>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</si>
  <si>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</si>
  <si>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</si>
  <si>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</si>
  <si>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</si>
  <si>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</si>
  <si>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</si>
  <si>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</si>
  <si>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</si>
  <si>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</si>
  <si>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</si>
  <si>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</si>
  <si>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</si>
  <si>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</si>
  <si>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</si>
  <si>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</si>
  <si>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</si>
  <si>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</si>
  <si>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</si>
  <si>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</si>
  <si>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</si>
  <si>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</si>
  <si>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</si>
  <si>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</si>
  <si>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</si>
  <si>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</si>
  <si>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</si>
  <si>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</si>
  <si>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</si>
  <si>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</si>
  <si>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</si>
  <si>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</si>
  <si>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</si>
  <si>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</si>
  <si>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</si>
  <si>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</si>
  <si>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</si>
  <si>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</si>
  <si>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</si>
  <si>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</si>
  <si>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</si>
  <si>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</si>
  <si>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</si>
  <si>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</si>
  <si>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</si>
  <si>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</si>
  <si>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</si>
  <si>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</si>
  <si>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</si>
  <si>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</si>
  <si>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</si>
  <si>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</si>
  <si>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</si>
  <si>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</si>
  <si>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</si>
  <si>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</si>
  <si>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</si>
  <si>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</si>
  <si>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</si>
  <si>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</si>
  <si>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</si>
  <si>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</si>
  <si>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</si>
  <si>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</si>
  <si>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</si>
  <si>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</si>
  <si>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</si>
  <si>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</si>
  <si>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</si>
  <si>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</si>
  <si>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</si>
  <si>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</si>
  <si>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</si>
  <si>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</si>
  <si>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</si>
  <si>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</si>
  <si>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</si>
  <si>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</si>
  <si>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</si>
  <si>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</si>
  <si>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</si>
  <si>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</si>
  <si>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</si>
  <si>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</si>
  <si>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</si>
  <si>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</si>
  <si>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</si>
  <si>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</si>
  <si>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</si>
  <si>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</si>
  <si>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</si>
  <si>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</si>
  <si>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</si>
  <si>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</si>
  <si>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</si>
  <si>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</si>
  <si>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</si>
  <si>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</si>
  <si>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</si>
  <si>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</si>
  <si>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</si>
  <si>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</si>
  <si>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</si>
  <si>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</si>
  <si>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</si>
  <si>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</si>
  <si>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</si>
  <si>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</si>
  <si>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</si>
  <si>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</si>
  <si>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</si>
  <si>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</si>
  <si>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</si>
  <si>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</si>
  <si>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</si>
  <si>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</si>
  <si>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</si>
  <si>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</si>
  <si>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</si>
  <si>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</si>
  <si>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</si>
  <si>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</si>
  <si>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</si>
  <si>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</si>
  <si>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</si>
  <si>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</si>
  <si>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</si>
  <si>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</si>
  <si>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</si>
  <si>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</si>
  <si>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</si>
  <si>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</si>
  <si>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</si>
  <si>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</si>
  <si>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</si>
  <si>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</si>
  <si>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</si>
  <si>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</si>
  <si>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</si>
  <si>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</si>
  <si>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</si>
  <si>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</si>
  <si>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</si>
  <si>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</si>
  <si>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</si>
  <si>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</si>
  <si>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</si>
  <si>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</si>
  <si>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</si>
  <si>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</si>
  <si>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</si>
  <si>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</si>
  <si>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</si>
  <si>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</si>
  <si>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</si>
  <si>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</si>
  <si>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</si>
  <si>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</si>
  <si>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</si>
  <si>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</si>
  <si>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</si>
  <si>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</si>
  <si>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</si>
  <si>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</si>
  <si>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</si>
  <si>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</si>
  <si>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</si>
  <si>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</si>
  <si>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</si>
  <si>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</si>
  <si>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</si>
  <si>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</si>
  <si>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</si>
  <si>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</si>
  <si>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</si>
  <si>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</si>
  <si>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</si>
  <si>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</si>
  <si>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</si>
  <si>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</si>
  <si>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</si>
  <si>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</si>
  <si>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</si>
  <si>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</si>
  <si>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</si>
  <si>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</si>
  <si>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</si>
  <si>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</si>
  <si>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</si>
  <si>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</si>
  <si>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</si>
  <si>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</si>
  <si>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</si>
  <si>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</si>
  <si>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</si>
  <si>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</si>
  <si>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</si>
  <si>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</si>
  <si>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</si>
  <si>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</si>
  <si>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</si>
  <si>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</si>
  <si>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</si>
  <si>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</si>
  <si>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</si>
  <si>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</si>
  <si>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</si>
  <si>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</si>
  <si>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</si>
  <si>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</si>
  <si>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</si>
  <si>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</si>
  <si>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</si>
  <si>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</si>
  <si>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</si>
  <si>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</si>
  <si>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</si>
  <si>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</si>
  <si>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</si>
  <si>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</si>
  <si>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</si>
  <si>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</si>
  <si>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</si>
  <si>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</si>
  <si>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</si>
  <si>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</si>
  <si>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</si>
  <si>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</si>
  <si>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</si>
  <si>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</si>
  <si>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</si>
  <si>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</si>
  <si>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</si>
  <si>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</si>
  <si>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</si>
  <si>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</si>
  <si>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</si>
  <si>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</si>
  <si>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</si>
  <si>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</si>
  <si>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</si>
  <si>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</si>
  <si>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</si>
  <si>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</si>
  <si>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</si>
  <si>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</si>
  <si>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</si>
  <si>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</si>
  <si>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</si>
  <si>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</si>
  <si>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</si>
  <si>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</si>
  <si>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</si>
  <si>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</si>
  <si>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</si>
  <si>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</si>
  <si>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</si>
  <si>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</si>
  <si>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</si>
  <si>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</si>
  <si>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</si>
  <si>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</si>
  <si>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</si>
  <si>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</si>
  <si>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</si>
  <si>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</si>
  <si>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</si>
  <si>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</si>
  <si>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</si>
  <si>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</si>
  <si>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</si>
  <si>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</si>
  <si>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</si>
  <si>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</si>
  <si>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</si>
  <si>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</si>
  <si>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</si>
  <si>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</si>
  <si>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</si>
  <si>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</si>
  <si>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</si>
  <si>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</si>
  <si>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</si>
  <si>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</si>
  <si>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</si>
  <si>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</si>
  <si>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</si>
  <si>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</si>
  <si>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</si>
  <si>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</si>
  <si>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</si>
  <si>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</si>
  <si>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</si>
  <si>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</si>
  <si>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</si>
  <si>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</si>
  <si>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</si>
  <si>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</si>
  <si>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</si>
  <si>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</si>
  <si>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</si>
  <si>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</si>
  <si>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</si>
  <si>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</si>
  <si>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</si>
  <si>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</si>
  <si>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</si>
  <si>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</si>
  <si>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</si>
  <si>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</si>
  <si>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</si>
  <si>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</si>
  <si>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</si>
  <si>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</si>
  <si>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</si>
  <si>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</si>
  <si>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</si>
  <si>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</si>
  <si>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</si>
  <si>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</si>
  <si>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</si>
  <si>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</si>
  <si>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</si>
  <si>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</si>
  <si>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</si>
  <si>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</si>
  <si>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</si>
  <si>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</si>
  <si>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</si>
  <si>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</si>
  <si>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</si>
  <si>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</si>
  <si>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</si>
  <si>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</si>
  <si>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</si>
  <si>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</si>
  <si>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</si>
  <si>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</si>
  <si>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</si>
  <si>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</si>
  <si>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</si>
  <si>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</si>
  <si>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</si>
  <si>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</si>
  <si>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</si>
  <si>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</si>
  <si>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</si>
  <si>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</si>
  <si>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</si>
  <si>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</si>
  <si>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</si>
  <si>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</si>
  <si>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</si>
  <si>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</si>
  <si>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</si>
  <si>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</si>
  <si>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</si>
  <si>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</si>
  <si>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</si>
  <si>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</si>
  <si>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</si>
  <si>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</si>
  <si>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</si>
  <si>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</si>
  <si>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</si>
  <si>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</si>
  <si>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</si>
  <si>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</si>
  <si>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</si>
  <si>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</si>
  <si>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</si>
  <si>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</si>
  <si>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</si>
  <si>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</si>
  <si>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</si>
  <si>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</si>
  <si>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</si>
  <si>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</si>
  <si>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</si>
  <si>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</si>
  <si>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</si>
  <si>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</si>
  <si>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</si>
  <si>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</si>
  <si>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</si>
  <si>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</si>
  <si>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</si>
  <si>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</si>
  <si>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</si>
  <si>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</si>
  <si>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</si>
  <si>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</si>
  <si>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</si>
  <si>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</si>
  <si>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</si>
  <si>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</si>
  <si>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</si>
  <si>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</si>
  <si>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</si>
  <si>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</si>
  <si>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</si>
  <si>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</si>
  <si>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</si>
  <si>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</si>
  <si>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</si>
  <si>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</si>
  <si>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</si>
  <si>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</si>
  <si>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</si>
  <si>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</si>
  <si>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</si>
  <si>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</si>
  <si>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</si>
  <si>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</si>
  <si>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</si>
  <si>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</si>
  <si>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</si>
  <si>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</si>
  <si>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</si>
  <si>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</si>
  <si>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</si>
  <si>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</si>
  <si>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</si>
  <si>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</si>
  <si>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</si>
  <si>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</si>
  <si>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</si>
  <si>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</si>
  <si>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</si>
  <si>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</si>
  <si>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</si>
  <si>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</si>
  <si>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</si>
  <si>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</si>
  <si>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</si>
  <si>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</si>
  <si>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</si>
  <si>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</si>
  <si>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</si>
  <si>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</si>
  <si>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</si>
  <si>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</si>
  <si>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</si>
  <si>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</si>
  <si>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</si>
  <si>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</si>
  <si>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</si>
  <si>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</si>
  <si>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</si>
  <si>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</si>
  <si>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</si>
  <si>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</si>
  <si>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</si>
  <si>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</si>
  <si>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</si>
  <si>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</si>
  <si>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</si>
  <si>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</si>
  <si>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</si>
  <si>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</si>
  <si>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</si>
  <si>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</si>
  <si>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</si>
  <si>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</si>
  <si>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</si>
  <si>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</si>
  <si>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</si>
  <si>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</si>
  <si>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</si>
  <si>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</si>
  <si>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</si>
  <si>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</si>
  <si>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</si>
  <si>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</si>
  <si>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</si>
  <si>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</si>
  <si>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</si>
  <si>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</si>
  <si>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</si>
  <si>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</si>
  <si>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</si>
  <si>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</si>
  <si>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</si>
  <si>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</si>
  <si>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</si>
  <si>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</si>
  <si>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</si>
  <si>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</si>
  <si>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</si>
  <si>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</si>
  <si>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</si>
  <si>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</si>
  <si>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</si>
  <si>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</si>
  <si>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</si>
  <si>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</si>
  <si>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</si>
  <si>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</si>
  <si>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</si>
  <si>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</si>
  <si>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</si>
  <si>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</si>
  <si>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</si>
  <si>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</si>
  <si>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</si>
  <si>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</si>
  <si>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</si>
  <si>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</si>
  <si>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</si>
  <si>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</si>
  <si>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</si>
  <si>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</si>
  <si>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</si>
  <si>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</si>
  <si>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</si>
  <si>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</si>
  <si>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</si>
  <si>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</si>
  <si>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</si>
  <si>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</si>
  <si>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</si>
  <si>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</si>
  <si>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</si>
  <si>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</si>
  <si>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</si>
  <si>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</si>
  <si>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</si>
  <si>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</si>
  <si>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</si>
  <si>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</si>
  <si>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</si>
  <si>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</si>
  <si>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</si>
  <si>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</si>
  <si>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</si>
  <si>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</si>
  <si>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</si>
  <si>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</si>
  <si>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</si>
  <si>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</si>
  <si>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</si>
  <si>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</si>
  <si>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</si>
  <si>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</si>
  <si>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</si>
  <si>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</si>
  <si>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</si>
  <si>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</si>
  <si>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</si>
  <si>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</si>
  <si>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</si>
  <si>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</si>
  <si>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</si>
  <si>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</si>
  <si>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</si>
  <si>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</si>
  <si>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</si>
  <si>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</si>
  <si>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</si>
  <si>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</si>
  <si>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</si>
  <si>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</si>
  <si>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</si>
  <si>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</si>
  <si>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</si>
  <si>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</si>
  <si>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</si>
  <si>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</si>
  <si>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</si>
  <si>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</si>
  <si>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</si>
  <si>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</si>
  <si>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</si>
  <si>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</si>
  <si>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</si>
  <si>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</si>
  <si>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</si>
  <si>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</si>
  <si>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</si>
  <si>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</si>
  <si>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</si>
  <si>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</si>
  <si>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</si>
  <si>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</si>
  <si>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</si>
  <si>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</si>
  <si>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</si>
  <si>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</si>
  <si>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</si>
  <si>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</si>
  <si>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</si>
  <si>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</si>
  <si>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</si>
  <si>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</si>
  <si>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</si>
  <si>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</si>
  <si>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</si>
  <si>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</si>
  <si>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</si>
  <si>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</si>
  <si>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</si>
  <si>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</si>
  <si>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</si>
  <si>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</si>
  <si>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</si>
  <si>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</si>
  <si>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</si>
  <si>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</si>
  <si>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</si>
  <si>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</si>
  <si>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</si>
  <si>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</si>
  <si>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</si>
  <si>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</si>
  <si>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</si>
  <si>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</si>
  <si>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</si>
  <si>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</si>
  <si>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</si>
  <si>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</si>
  <si>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</si>
  <si>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</si>
  <si>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</si>
  <si>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</si>
  <si>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</si>
  <si>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</si>
  <si>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</si>
  <si>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</si>
  <si>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</si>
  <si>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</si>
  <si>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</si>
  <si>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</si>
  <si>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</si>
  <si>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</si>
  <si>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</si>
  <si>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</si>
  <si>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</si>
  <si>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</si>
  <si>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</si>
  <si>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</si>
  <si>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</si>
  <si>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</si>
  <si>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</si>
  <si>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</si>
  <si>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</si>
  <si>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</si>
  <si>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</si>
  <si>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</si>
  <si>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</si>
  <si>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</si>
  <si>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</si>
  <si>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</si>
  <si>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</si>
  <si>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</si>
  <si>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</si>
  <si>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</si>
  <si>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</si>
  <si>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</si>
  <si>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</si>
  <si>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</si>
  <si>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</si>
  <si>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</si>
  <si>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</si>
  <si>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</si>
  <si>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</si>
  <si>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</si>
  <si>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</si>
  <si>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</si>
  <si>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</si>
  <si>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</si>
  <si>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</si>
  <si>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</si>
  <si>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</si>
  <si>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</si>
  <si>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</si>
  <si>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</si>
  <si>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</si>
  <si>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</si>
  <si>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</si>
  <si>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</si>
  <si>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</si>
  <si>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</si>
  <si>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</si>
  <si>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</si>
  <si>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</si>
  <si>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</si>
  <si>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</si>
  <si>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</si>
  <si>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</si>
  <si>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</si>
  <si>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</si>
  <si>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</si>
  <si>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</si>
  <si>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</si>
  <si>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</si>
  <si>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</si>
  <si>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</si>
  <si>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</si>
  <si>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</si>
  <si>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</si>
  <si>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</si>
  <si>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</si>
  <si>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</si>
  <si>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</si>
  <si>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</si>
  <si>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</si>
  <si>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</si>
  <si>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</si>
  <si>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</si>
  <si>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</si>
  <si>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</si>
  <si>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</si>
  <si>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</si>
  <si>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</si>
  <si>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</si>
  <si>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</si>
  <si>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</si>
  <si>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</si>
  <si>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</si>
  <si>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</si>
  <si>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</si>
  <si>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</si>
  <si>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</si>
  <si>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</si>
  <si>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</si>
  <si>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</si>
  <si>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</si>
  <si>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</si>
  <si>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</si>
  <si>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</si>
  <si>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</si>
  <si>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</si>
  <si>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</si>
  <si>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</si>
  <si>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</si>
  <si>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</si>
  <si>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</si>
  <si>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</si>
  <si>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</si>
  <si>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</si>
  <si>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</si>
  <si>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</si>
  <si>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</si>
  <si>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</si>
  <si>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</si>
  <si>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</si>
  <si>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</si>
  <si>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</si>
  <si>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</si>
  <si>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</si>
  <si>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</si>
  <si>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</si>
  <si>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</si>
  <si>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</si>
  <si>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</si>
  <si>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</si>
  <si>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</si>
  <si>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</si>
  <si>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</si>
  <si>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</si>
  <si>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</si>
  <si>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</si>
  <si>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</si>
  <si>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</si>
  <si>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</si>
  <si>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</si>
  <si>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</si>
  <si>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</si>
  <si>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</si>
  <si>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</si>
  <si>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</si>
  <si>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</si>
  <si>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</si>
  <si>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</si>
  <si>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</si>
  <si>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</si>
  <si>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</si>
  <si>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</si>
  <si>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</si>
  <si>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</si>
  <si>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</si>
  <si>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</si>
  <si>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</si>
  <si>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</si>
  <si>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</si>
  <si>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</si>
  <si>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</si>
  <si>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</si>
  <si>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</si>
  <si>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</si>
  <si>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</si>
  <si>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</si>
  <si>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</si>
  <si>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</si>
  <si>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</si>
  <si>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</si>
  <si>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</si>
  <si>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</si>
  <si>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</si>
  <si>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</si>
  <si>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</si>
  <si>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</si>
  <si>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</si>
  <si>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</si>
  <si>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</si>
  <si>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</si>
  <si>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</si>
  <si>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</si>
  <si>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</si>
  <si>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</si>
  <si>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</si>
  <si>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</si>
  <si>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</si>
  <si>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</si>
  <si>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</si>
  <si>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</si>
  <si>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</si>
  <si>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</si>
  <si>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</si>
  <si>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</si>
  <si>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</si>
  <si>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</si>
  <si>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</si>
  <si>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</si>
  <si>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</si>
  <si>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</si>
  <si>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</si>
  <si>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</si>
  <si>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</si>
  <si>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</si>
  <si>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</si>
  <si>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</si>
  <si>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</si>
  <si>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</si>
  <si>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</si>
  <si>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</si>
  <si>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</si>
  <si>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</si>
  <si>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</si>
  <si>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</si>
  <si>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</si>
  <si>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</si>
  <si>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</si>
  <si>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</si>
  <si>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</si>
  <si>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</si>
  <si>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</si>
  <si>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</si>
  <si>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</si>
  <si>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</si>
  <si>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</si>
  <si>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</si>
  <si>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</si>
  <si>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</si>
  <si>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</si>
  <si>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</si>
  <si>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</si>
  <si>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</si>
  <si>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</si>
  <si>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</si>
  <si>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</si>
  <si>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</si>
  <si>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</si>
  <si>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</si>
  <si>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</si>
  <si>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</si>
  <si>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</si>
  <si>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</si>
  <si>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</si>
  <si>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</si>
  <si>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</si>
  <si>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</si>
  <si>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</si>
  <si>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</si>
  <si>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</si>
  <si>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</si>
  <si>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</si>
  <si>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</si>
  <si>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</si>
  <si>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</si>
  <si>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</si>
  <si>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</si>
  <si>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</si>
  <si>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</si>
  <si>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</si>
  <si>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</si>
  <si>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</si>
  <si>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</si>
  <si>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</si>
  <si>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</si>
  <si>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</si>
  <si>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</si>
  <si>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</si>
  <si>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</si>
  <si>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</si>
  <si>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</si>
  <si>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</si>
  <si>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</si>
  <si>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</si>
  <si>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</si>
  <si>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</si>
  <si>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</si>
  <si>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</si>
  <si>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</si>
  <si>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</si>
  <si>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</si>
  <si>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</si>
  <si>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</si>
  <si>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</si>
  <si>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</si>
  <si>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</si>
  <si>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</si>
  <si>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</si>
  <si>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</si>
  <si>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</si>
  <si>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</si>
  <si>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</si>
  <si>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</si>
  <si>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</si>
  <si>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</si>
  <si>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</si>
  <si>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</si>
  <si>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</si>
  <si>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</si>
  <si>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</si>
  <si>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</si>
  <si>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</si>
  <si>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</si>
  <si>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</si>
  <si>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</si>
  <si>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</si>
  <si>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</si>
  <si>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</si>
  <si>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</si>
  <si>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</si>
  <si>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</si>
  <si>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</si>
  <si>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</si>
  <si>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</si>
  <si>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</si>
  <si>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</si>
  <si>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</si>
  <si>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</si>
  <si>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</si>
  <si>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</si>
  <si>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</si>
  <si>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</si>
  <si>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</si>
  <si>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</si>
  <si>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</si>
  <si>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</si>
  <si>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</si>
  <si>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</si>
  <si>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</si>
  <si>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</si>
  <si>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</si>
  <si>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</si>
  <si>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</si>
  <si>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</si>
  <si>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</si>
  <si>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</si>
  <si>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</si>
  <si>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</si>
  <si>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</si>
  <si>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</si>
  <si>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</si>
  <si>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</si>
  <si>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</si>
  <si>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</si>
  <si>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</si>
  <si>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</si>
  <si>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</si>
  <si>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</si>
  <si>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</si>
  <si>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</si>
  <si>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</si>
  <si>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</si>
  <si>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</si>
  <si>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</si>
  <si>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</si>
  <si>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</si>
  <si>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</si>
  <si>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</si>
  <si>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</si>
  <si>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</si>
  <si>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</si>
  <si>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</si>
  <si>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</si>
  <si>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</si>
  <si>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</si>
  <si>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</si>
  <si>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</si>
  <si>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</si>
  <si>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</si>
  <si>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</si>
  <si>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</si>
  <si>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</si>
  <si>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</si>
  <si>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</si>
  <si>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</si>
  <si>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</si>
  <si>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</si>
  <si>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</si>
  <si>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</si>
  <si>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</si>
  <si>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</si>
  <si>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</si>
  <si>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</si>
  <si>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</si>
  <si>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</si>
  <si>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</si>
  <si>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</si>
  <si>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</si>
  <si>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</si>
  <si>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</si>
  <si>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</si>
  <si>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</si>
  <si>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</si>
  <si>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</si>
  <si>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</si>
  <si>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</si>
  <si>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</si>
  <si>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</si>
  <si>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</si>
  <si>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</si>
  <si>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</si>
  <si>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</si>
  <si>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</si>
  <si>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</si>
  <si>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</si>
  <si>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</si>
  <si>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</si>
  <si>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</si>
  <si>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</si>
  <si>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</si>
  <si>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</si>
  <si>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</si>
  <si>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</si>
  <si>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</si>
  <si>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</si>
  <si>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</si>
  <si>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</si>
  <si>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</si>
  <si>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</si>
  <si>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</si>
  <si>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</si>
  <si>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</si>
  <si>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</si>
  <si>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</si>
  <si>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</si>
  <si>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</si>
  <si>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</si>
  <si>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</si>
  <si>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</si>
  <si>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</si>
  <si>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</si>
  <si>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</si>
  <si>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</si>
  <si>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</si>
  <si>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</si>
  <si>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</si>
  <si>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</si>
  <si>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</si>
  <si>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</si>
  <si>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</si>
  <si>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</si>
  <si>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</si>
  <si>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</si>
  <si>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</si>
  <si>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</si>
  <si>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</si>
  <si>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</si>
  <si>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</si>
  <si>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</si>
  <si>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</si>
  <si>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</si>
  <si>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</si>
  <si>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</si>
  <si>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</si>
  <si>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</si>
  <si>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</si>
  <si>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</si>
  <si>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</si>
  <si>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</si>
  <si>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</si>
  <si>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</si>
  <si>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</si>
  <si>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</si>
  <si>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</si>
  <si>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</si>
  <si>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</si>
  <si>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</si>
  <si>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</si>
  <si>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</si>
  <si>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</si>
  <si>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</si>
  <si>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</si>
  <si>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</si>
  <si>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</si>
  <si>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</si>
  <si>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</si>
  <si>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</si>
  <si>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</si>
  <si>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</si>
  <si>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</si>
  <si>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</si>
  <si>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</si>
  <si>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</si>
  <si>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</si>
  <si>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</si>
  <si>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</si>
  <si>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</si>
  <si>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</si>
  <si>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</si>
  <si>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</si>
  <si>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</si>
  <si>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</si>
  <si>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</si>
  <si>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</si>
  <si>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</si>
  <si>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</si>
  <si>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</si>
  <si>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</si>
  <si>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</si>
  <si>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</si>
  <si>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</si>
  <si>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</si>
  <si>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</si>
  <si>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</si>
  <si>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</si>
  <si>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</si>
  <si>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</si>
  <si>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</si>
  <si>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</si>
  <si>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</si>
  <si>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</si>
  <si>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</si>
  <si>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</si>
  <si>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</si>
  <si>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</si>
  <si>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</si>
  <si>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</si>
  <si>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</si>
  <si>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</si>
  <si>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</si>
  <si>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</si>
  <si>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</si>
  <si>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</si>
  <si>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</si>
  <si>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</si>
  <si>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</si>
  <si>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</si>
  <si>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</si>
  <si>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</si>
  <si>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</si>
  <si>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</si>
  <si>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</si>
  <si>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</si>
  <si>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</si>
  <si>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</si>
  <si>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</si>
  <si>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</si>
  <si>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</si>
  <si>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</si>
  <si>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</si>
  <si>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</si>
  <si>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</si>
  <si>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</si>
  <si>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</si>
  <si>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</si>
  <si>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</si>
  <si>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</si>
  <si>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</si>
  <si>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</si>
  <si>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</si>
  <si>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</si>
  <si>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</si>
  <si>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</si>
  <si>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</si>
  <si>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</si>
  <si>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</si>
  <si>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</si>
  <si>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</si>
  <si>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</si>
  <si>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</si>
  <si>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</si>
  <si>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</si>
  <si>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</si>
  <si>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</si>
  <si>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</si>
  <si>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</si>
  <si>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</si>
  <si>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</si>
  <si>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</si>
  <si>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</si>
  <si>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</si>
  <si>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</si>
  <si>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</si>
  <si>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</si>
  <si>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</si>
  <si>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</si>
  <si>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</si>
  <si>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</si>
  <si>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</si>
  <si>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</si>
  <si>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</si>
  <si>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</si>
  <si>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</si>
  <si>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</si>
  <si>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</si>
  <si>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</si>
  <si>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</si>
  <si>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</si>
  <si>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</si>
  <si>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</si>
  <si>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</si>
  <si>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</si>
  <si>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</si>
  <si>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</si>
  <si>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</si>
  <si>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</si>
  <si>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</si>
  <si>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</si>
  <si>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</si>
  <si>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</si>
  <si>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</si>
  <si>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</si>
  <si>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</si>
  <si>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</si>
  <si>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</si>
  <si>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</si>
  <si>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</si>
  <si>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</si>
  <si>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</si>
  <si>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</si>
  <si>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</si>
  <si>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</si>
  <si>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</si>
  <si>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</si>
  <si>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</si>
  <si>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</si>
  <si>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</si>
  <si>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</si>
  <si>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</si>
  <si>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</si>
  <si>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</si>
  <si>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</si>
  <si>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</si>
  <si>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</si>
  <si>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</si>
  <si>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</si>
  <si>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</si>
  <si>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</si>
  <si>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</si>
  <si>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</si>
  <si>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</si>
  <si>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</si>
  <si>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</si>
  <si>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</si>
  <si>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</si>
  <si>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</si>
  <si>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</si>
  <si>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</si>
  <si>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</si>
  <si>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</si>
  <si>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</si>
  <si>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</si>
  <si>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</si>
  <si>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</si>
  <si>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</si>
  <si>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</si>
  <si>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</si>
  <si>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</si>
  <si>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</si>
  <si>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</si>
  <si>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</si>
  <si>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</si>
  <si>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</si>
  <si>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</si>
  <si>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</si>
  <si>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</si>
  <si>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</si>
  <si>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</si>
  <si>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</si>
  <si>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</si>
  <si>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</si>
  <si>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</si>
  <si>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</si>
  <si>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</si>
  <si>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</si>
  <si>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</si>
  <si>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</si>
  <si>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</si>
  <si>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</si>
  <si>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</si>
  <si>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</si>
  <si>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</si>
  <si>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</si>
  <si>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</si>
  <si>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</si>
  <si>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</si>
  <si>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</si>
  <si>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</si>
  <si>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</si>
  <si>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</si>
  <si>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</si>
  <si>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</si>
  <si>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</si>
  <si>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</si>
  <si>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</si>
  <si>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</si>
  <si>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</si>
  <si>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</si>
  <si>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</si>
  <si>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</si>
  <si>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</si>
  <si>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</si>
  <si>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</si>
  <si>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</si>
  <si>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</si>
  <si>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</si>
  <si>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</si>
  <si>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</si>
  <si>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</si>
  <si>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</si>
  <si>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</si>
  <si>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</si>
  <si>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</si>
  <si>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</si>
  <si>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</si>
  <si>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</si>
  <si>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</si>
  <si>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</si>
  <si>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</si>
  <si>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</si>
  <si>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</si>
  <si>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</si>
  <si>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</si>
  <si>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</si>
  <si>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</si>
  <si>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</si>
  <si>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</si>
  <si>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</si>
  <si>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</si>
  <si>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</si>
  <si>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</si>
  <si>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</si>
  <si>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</si>
  <si>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</si>
  <si>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</si>
  <si>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</si>
  <si>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</si>
  <si>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</si>
  <si>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</si>
  <si>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</si>
  <si>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</si>
  <si>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</si>
  <si>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</si>
  <si>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</si>
  <si>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</si>
  <si>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</si>
  <si>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</si>
  <si>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</si>
  <si>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</si>
  <si>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</si>
  <si>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</si>
  <si>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</si>
  <si>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</si>
  <si>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</si>
  <si>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</si>
  <si>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</si>
  <si>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</si>
  <si>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</si>
  <si>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</si>
  <si>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</si>
  <si>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</si>
  <si>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</si>
  <si>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</si>
  <si>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</si>
  <si>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</si>
  <si>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</si>
  <si>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</si>
  <si>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</si>
  <si>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</si>
  <si>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</si>
  <si>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</si>
  <si>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</si>
  <si>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</si>
  <si>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</si>
  <si>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</si>
  <si>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</si>
  <si>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</si>
  <si>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</si>
  <si>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</si>
  <si>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</si>
  <si>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</si>
  <si>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</si>
  <si>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</si>
  <si>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</si>
  <si>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</si>
  <si>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</si>
  <si>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</si>
  <si>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</si>
  <si>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</si>
  <si>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</si>
  <si>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</si>
  <si>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</si>
  <si>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</si>
  <si>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</si>
  <si>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</si>
  <si>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</si>
  <si>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</si>
  <si>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</si>
  <si>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</si>
  <si>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</si>
  <si>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</si>
  <si>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</si>
  <si>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</si>
  <si>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</si>
  <si>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</si>
  <si>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</si>
  <si>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</si>
  <si>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</si>
  <si>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</si>
  <si>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</si>
  <si>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</si>
  <si>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</si>
  <si>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</si>
  <si>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</si>
  <si>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</si>
  <si>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</si>
  <si>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</si>
  <si>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</si>
  <si>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</si>
  <si>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</si>
  <si>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</si>
  <si>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</si>
  <si>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</si>
  <si>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</si>
  <si>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</si>
  <si>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</si>
  <si>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</si>
  <si>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</si>
  <si>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</si>
  <si>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</si>
  <si>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</si>
  <si>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</si>
  <si>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</si>
  <si>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</si>
  <si>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</si>
  <si>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</si>
  <si>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</si>
  <si>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</si>
  <si>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</si>
  <si>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</si>
  <si>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</si>
  <si>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</si>
  <si>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</si>
  <si>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</si>
  <si>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</si>
  <si>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</si>
  <si>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</si>
  <si>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</si>
  <si>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</si>
  <si>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</si>
  <si>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</si>
  <si>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</si>
  <si>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</si>
  <si>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</si>
  <si>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</si>
  <si>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</si>
  <si>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</si>
  <si>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</si>
  <si>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</si>
  <si>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</si>
  <si>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</si>
  <si>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</si>
  <si>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</si>
  <si>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</si>
  <si>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</si>
  <si>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</si>
  <si>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</si>
  <si>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</si>
  <si>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</si>
  <si>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</si>
  <si>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</si>
  <si>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</si>
  <si>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</si>
  <si>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</si>
  <si>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</si>
  <si>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</si>
  <si>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</si>
  <si>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</si>
  <si>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</si>
  <si>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</si>
  <si>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</si>
  <si>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</si>
  <si>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</si>
  <si>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</si>
  <si>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</si>
  <si>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</si>
  <si>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</si>
  <si>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</si>
  <si>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</si>
  <si>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</si>
  <si>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</si>
  <si>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</si>
  <si>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</si>
  <si>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</si>
  <si>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</si>
  <si>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</si>
  <si>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</si>
  <si>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</si>
  <si>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</si>
  <si>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</si>
  <si>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</si>
  <si>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</si>
  <si>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</si>
  <si>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</si>
  <si>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</si>
  <si>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</si>
  <si>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</si>
  <si>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</si>
  <si>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</si>
  <si>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</si>
  <si>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</si>
  <si>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</si>
  <si>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</si>
  <si>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</si>
  <si>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</si>
  <si>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</si>
  <si>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</si>
  <si>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</si>
  <si>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</si>
  <si>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</si>
  <si>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</si>
  <si>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</si>
  <si>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</si>
  <si>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</si>
  <si>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</si>
  <si>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</si>
  <si>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</si>
  <si>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</si>
  <si>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</si>
  <si>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</si>
  <si>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</si>
  <si>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</si>
  <si>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</si>
  <si>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</si>
  <si>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</si>
  <si>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</si>
  <si>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</si>
  <si>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</si>
  <si>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</si>
  <si>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</si>
  <si>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</si>
  <si>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</si>
  <si>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</si>
  <si>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</si>
  <si>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</si>
  <si>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</si>
  <si>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</si>
  <si>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</si>
  <si>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</si>
  <si>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</si>
  <si>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</si>
  <si>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</si>
  <si>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</si>
  <si>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</si>
  <si>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</si>
  <si>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</si>
  <si>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</si>
  <si>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</si>
  <si>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</si>
  <si>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</si>
  <si>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</si>
  <si>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</si>
  <si>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</si>
  <si>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</si>
  <si>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</si>
  <si>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</si>
  <si>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</si>
  <si>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</si>
  <si>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</si>
  <si>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</si>
  <si>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</si>
  <si>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</si>
  <si>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</si>
  <si>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</si>
  <si>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</si>
  <si>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</si>
  <si>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</si>
  <si>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</si>
  <si>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</si>
  <si>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</si>
  <si>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</si>
  <si>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</si>
  <si>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</si>
  <si>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</si>
  <si>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</si>
  <si>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</si>
  <si>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</si>
  <si>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</si>
  <si>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</si>
  <si>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</si>
  <si>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</si>
  <si>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</si>
  <si>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</si>
  <si>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</si>
  <si>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</si>
  <si>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</si>
  <si>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</si>
  <si>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</si>
  <si>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</si>
  <si>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</si>
  <si>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</si>
  <si>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</si>
  <si>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</si>
  <si>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</si>
  <si>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</si>
  <si>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</si>
  <si>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</si>
  <si>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</si>
  <si>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</si>
  <si>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</si>
  <si>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</si>
  <si>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</si>
  <si>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</si>
  <si>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</si>
  <si>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</si>
  <si>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</si>
  <si>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</si>
  <si>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</si>
  <si>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</si>
  <si>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</si>
  <si>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</si>
  <si>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</si>
  <si>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</si>
  <si>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</si>
  <si>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</si>
  <si>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</si>
  <si>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</si>
  <si>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</si>
  <si>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</si>
  <si>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</si>
  <si>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</si>
  <si>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</si>
  <si>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</si>
  <si>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</si>
  <si>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</si>
  <si>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</si>
  <si>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</si>
  <si>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</si>
  <si>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</si>
  <si>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</si>
  <si>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</si>
  <si>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</si>
  <si>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</si>
  <si>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</si>
  <si>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</si>
  <si>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</si>
  <si>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</si>
  <si>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</si>
  <si>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</si>
  <si>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</si>
  <si>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</si>
  <si>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</si>
  <si>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</si>
  <si>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</si>
  <si>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</si>
  <si>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</si>
  <si>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</si>
  <si>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</si>
  <si>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</si>
  <si>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</si>
  <si>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</si>
  <si>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</si>
  <si>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</si>
  <si>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</si>
  <si>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</si>
  <si>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</si>
  <si>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</si>
  <si>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</si>
  <si>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</si>
  <si>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</si>
  <si>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</si>
  <si>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</si>
  <si>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</si>
  <si>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</si>
  <si>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</si>
  <si>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</si>
  <si>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</si>
  <si>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</si>
  <si>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</si>
  <si>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</si>
  <si>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</si>
  <si>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</si>
  <si>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</si>
  <si>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</si>
  <si>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</si>
  <si>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</si>
  <si>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</si>
  <si>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</si>
  <si>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</si>
  <si>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</si>
  <si>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</si>
  <si>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</si>
  <si>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</si>
  <si>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</si>
  <si>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</si>
  <si>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</si>
  <si>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</si>
  <si>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</si>
  <si>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</si>
  <si>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</si>
  <si>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</si>
  <si>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</si>
  <si>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</si>
  <si>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</si>
  <si>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</si>
  <si>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</si>
  <si>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</si>
  <si>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</si>
  <si>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</si>
  <si>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</si>
  <si>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</si>
  <si>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</si>
  <si>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</si>
  <si>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</si>
  <si>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</si>
  <si>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</si>
  <si>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</si>
  <si>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</si>
  <si>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</si>
  <si>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</si>
  <si>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</si>
  <si>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</si>
  <si>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</si>
  <si>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</si>
  <si>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</si>
  <si>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</si>
  <si>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</si>
  <si>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</si>
  <si>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</si>
  <si>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</si>
  <si>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</si>
  <si>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</si>
  <si>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</si>
  <si>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</si>
  <si>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</si>
  <si>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</si>
  <si>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</si>
  <si>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</si>
  <si>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</si>
  <si>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</si>
  <si>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</si>
  <si>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</si>
  <si>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</si>
  <si>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</si>
  <si>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</si>
  <si>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</si>
  <si>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</si>
  <si>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</si>
  <si>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</si>
  <si>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</si>
  <si>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</si>
  <si>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</si>
  <si>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</si>
  <si>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</si>
  <si>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</si>
  <si>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</si>
  <si>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</si>
  <si>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</si>
  <si>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</si>
  <si>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</si>
  <si>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</si>
  <si>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</si>
  <si>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</si>
  <si>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</si>
  <si>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</si>
  <si>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</si>
  <si>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</si>
  <si>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</si>
  <si>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</si>
  <si>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</si>
  <si>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</si>
  <si>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</si>
  <si>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</si>
  <si>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</si>
  <si>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</si>
  <si>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</si>
  <si>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</si>
  <si>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</si>
  <si>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</si>
  <si>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</si>
  <si>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</si>
  <si>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</si>
  <si>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</si>
  <si>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</si>
  <si>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</si>
  <si>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</si>
  <si>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</si>
  <si>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</si>
  <si>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</si>
  <si>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</si>
  <si>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</si>
  <si>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</si>
  <si>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</si>
  <si>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</si>
  <si>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</si>
  <si>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</si>
  <si>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</si>
  <si>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</si>
  <si>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</si>
  <si>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</si>
  <si>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</si>
  <si>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</si>
  <si>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</si>
  <si>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</si>
  <si>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</si>
  <si>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</si>
  <si>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</si>
  <si>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</si>
  <si>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</si>
  <si>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</si>
  <si>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</si>
  <si>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</si>
  <si>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</si>
  <si>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</si>
  <si>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</si>
  <si>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</si>
  <si>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</si>
  <si>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</si>
  <si>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</si>
  <si>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</si>
  <si>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</si>
  <si>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</si>
  <si>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</si>
  <si>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</si>
  <si>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</si>
  <si>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</si>
  <si>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</si>
  <si>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</si>
  <si>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</si>
  <si>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</si>
  <si>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</si>
  <si>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</si>
  <si>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</si>
  <si>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</si>
  <si>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</si>
  <si>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</si>
  <si>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</si>
  <si>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</si>
  <si>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</si>
  <si>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</si>
  <si>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</si>
  <si>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</si>
  <si>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</si>
  <si>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</si>
  <si>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</si>
  <si>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</si>
  <si>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</si>
  <si>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</si>
  <si>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</si>
  <si>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</si>
  <si>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</si>
  <si>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</si>
  <si>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</si>
  <si>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</si>
  <si>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</si>
  <si>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</si>
  <si>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</si>
  <si>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</si>
  <si>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</si>
  <si>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</si>
  <si>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</si>
  <si>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</si>
  <si>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</si>
  <si>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</si>
  <si>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</si>
  <si>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</si>
  <si>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</si>
  <si>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</si>
  <si>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</si>
  <si>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</si>
  <si>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</si>
  <si>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</si>
  <si>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</si>
  <si>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</si>
  <si>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</si>
  <si>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</si>
  <si>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</si>
  <si>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</si>
  <si>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</si>
  <si>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</si>
  <si>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</si>
  <si>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</si>
  <si>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</si>
  <si>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</si>
  <si>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</si>
  <si>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</si>
  <si>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</si>
  <si>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</si>
  <si>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</si>
  <si>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</si>
  <si>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</si>
  <si>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</si>
  <si>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</si>
  <si>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</si>
  <si>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</si>
  <si>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</si>
  <si>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</si>
  <si>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</si>
  <si>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</si>
  <si>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</si>
  <si>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</si>
  <si>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</si>
  <si>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</si>
  <si>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</si>
  <si>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</si>
  <si>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</si>
  <si>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</si>
  <si>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</si>
  <si>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</si>
  <si>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</si>
  <si>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</si>
  <si>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</si>
  <si>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</si>
  <si>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</si>
  <si>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</si>
  <si>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</si>
  <si>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</si>
  <si>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</si>
  <si>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</si>
  <si>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</si>
  <si>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</si>
  <si>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</si>
  <si>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</si>
  <si>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</si>
  <si>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</si>
  <si>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</si>
  <si>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</si>
  <si>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</si>
  <si>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</si>
  <si>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</si>
  <si>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</si>
  <si>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</si>
  <si>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</si>
  <si>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</si>
  <si>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</si>
  <si>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</si>
  <si>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</si>
  <si>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</si>
  <si>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</si>
  <si>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</si>
  <si>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</si>
  <si>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</si>
  <si>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</si>
  <si>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</si>
  <si>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</si>
  <si>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</si>
  <si>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</si>
  <si>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</si>
  <si>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</si>
  <si>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</si>
  <si>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</si>
  <si>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</si>
  <si>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</si>
  <si>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</si>
  <si>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</si>
  <si>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</si>
  <si>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</si>
  <si>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</si>
  <si>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</si>
  <si>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</si>
  <si>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</si>
  <si>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</si>
  <si>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</si>
  <si>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</si>
  <si>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</si>
  <si>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</si>
  <si>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</si>
  <si>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</si>
  <si>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</si>
  <si>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</si>
  <si>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</si>
  <si>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</si>
  <si>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</si>
  <si>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</si>
  <si>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</si>
  <si>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</si>
  <si>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</si>
  <si>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</si>
  <si>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</si>
  <si>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</si>
  <si>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</si>
  <si>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</si>
  <si>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</si>
  <si>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</si>
  <si>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</si>
  <si>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</si>
  <si>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</si>
  <si>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</si>
  <si>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</si>
  <si>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</si>
  <si>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</si>
  <si>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</si>
  <si>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</si>
  <si>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</si>
  <si>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</si>
  <si>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</si>
  <si>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</si>
  <si>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</si>
  <si>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</si>
  <si>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</si>
  <si>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</si>
  <si>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</si>
  <si>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</si>
  <si>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</si>
  <si>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</si>
  <si>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</si>
  <si>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</si>
  <si>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</si>
  <si>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</si>
  <si>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</si>
  <si>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</si>
  <si>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</si>
  <si>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</si>
  <si>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</si>
  <si>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</si>
  <si>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</si>
  <si>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</si>
  <si>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</si>
  <si>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</si>
  <si>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</si>
  <si>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</si>
  <si>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</si>
  <si>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</si>
  <si>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</si>
  <si>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</si>
  <si>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</si>
  <si>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</si>
  <si>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</si>
  <si>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</si>
  <si>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</si>
  <si>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</si>
  <si>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</si>
  <si>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</si>
  <si>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</si>
  <si>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</si>
  <si>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</si>
  <si>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</si>
  <si>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</si>
  <si>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</si>
  <si>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</si>
  <si>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</si>
  <si>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</si>
  <si>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</si>
  <si>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</si>
  <si>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</si>
  <si>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</si>
  <si>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</si>
  <si>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</si>
  <si>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</si>
  <si>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</si>
  <si>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</si>
  <si>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</si>
  <si>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</si>
  <si>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</si>
  <si>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</si>
  <si>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</si>
  <si>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</si>
  <si>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</si>
  <si>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</si>
  <si>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</si>
  <si>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</si>
  <si>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</si>
  <si>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</si>
  <si>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</si>
  <si>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</si>
  <si>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</si>
  <si>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</si>
  <si>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</si>
  <si>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</si>
  <si>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</si>
  <si>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</si>
  <si>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</si>
  <si>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</si>
  <si>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</si>
  <si>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</si>
  <si>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</si>
  <si>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</si>
  <si>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</si>
  <si>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</si>
  <si>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</si>
  <si>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</si>
  <si>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</si>
  <si>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</si>
  <si>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</si>
  <si>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</si>
  <si>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</si>
  <si>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</si>
  <si>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</si>
  <si>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</si>
  <si>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</si>
  <si>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</si>
  <si>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</si>
  <si>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</si>
  <si>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</si>
  <si>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</si>
  <si>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</si>
  <si>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</si>
  <si>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</si>
  <si>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</si>
  <si>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</si>
  <si>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</si>
  <si>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</si>
  <si>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</si>
  <si>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</si>
  <si>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</si>
  <si>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</si>
  <si>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</si>
  <si>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</si>
  <si>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</si>
  <si>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</si>
  <si>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</si>
  <si>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</si>
  <si>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</si>
  <si>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</si>
  <si>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</si>
  <si>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</si>
  <si>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</si>
  <si>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</si>
  <si>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</si>
  <si>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</si>
  <si>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</si>
  <si>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</si>
  <si>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</si>
  <si>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</si>
  <si>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</si>
  <si>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</si>
  <si>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</si>
  <si>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</si>
  <si>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</si>
  <si>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</si>
  <si>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</si>
  <si>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</si>
  <si>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</si>
  <si>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</si>
  <si>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</si>
  <si>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</si>
  <si>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</si>
  <si>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</si>
  <si>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</si>
  <si>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</si>
  <si>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</si>
  <si>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</si>
  <si>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</si>
  <si>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</si>
  <si>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</si>
  <si>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</si>
  <si>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</si>
  <si>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</si>
  <si>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</si>
  <si>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</si>
  <si>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</si>
  <si>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</si>
  <si>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</si>
  <si>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</si>
  <si>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</si>
  <si>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</si>
  <si>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</si>
  <si>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</si>
  <si>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</si>
  <si>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</si>
  <si>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</si>
  <si>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</si>
  <si>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</si>
  <si>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</si>
  <si>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</si>
  <si>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</si>
  <si>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</si>
  <si>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</si>
  <si>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</si>
  <si>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</si>
  <si>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</si>
  <si>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</si>
  <si>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</si>
  <si>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</si>
  <si>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</si>
  <si>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</si>
  <si>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</si>
  <si>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</si>
  <si>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</si>
  <si>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</si>
  <si>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</si>
  <si>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</si>
  <si>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</si>
  <si>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</si>
  <si>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</si>
  <si>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</si>
  <si>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</si>
  <si>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</si>
  <si>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</si>
  <si>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</si>
  <si>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</si>
  <si>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</si>
  <si>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</si>
  <si>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</si>
  <si>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</si>
  <si>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</si>
  <si>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</si>
  <si>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</si>
  <si>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</si>
  <si>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</si>
  <si>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</si>
  <si>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</si>
  <si>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</si>
  <si>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</si>
  <si>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</si>
  <si>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</si>
  <si>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</si>
  <si>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</si>
  <si>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</si>
  <si>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</si>
  <si>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</si>
  <si>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</si>
  <si>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</si>
  <si>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</si>
  <si>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</si>
  <si>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</si>
  <si>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</si>
  <si>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</si>
  <si>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</si>
  <si>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</si>
  <si>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</si>
  <si>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</si>
  <si>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</si>
  <si>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</si>
  <si>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</si>
  <si>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</si>
  <si>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</si>
  <si>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</si>
  <si>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</si>
  <si>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</si>
  <si>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</si>
  <si>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</si>
  <si>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</si>
  <si>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</si>
  <si>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</si>
  <si>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</si>
  <si>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</si>
  <si>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</si>
  <si>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</si>
  <si>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</si>
  <si>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</si>
  <si>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</si>
  <si>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</si>
  <si>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</si>
  <si>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</si>
  <si>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</si>
  <si>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</si>
  <si>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</si>
  <si>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</si>
  <si>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</si>
  <si>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</si>
  <si>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</si>
  <si>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</si>
  <si>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</si>
  <si>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</si>
  <si>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</si>
  <si>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</si>
  <si>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</si>
  <si>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</si>
  <si>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</si>
  <si>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</si>
  <si>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</si>
  <si>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</si>
  <si>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</si>
  <si>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</si>
  <si>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</si>
  <si>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</si>
  <si>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</si>
  <si>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</si>
  <si>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</si>
  <si>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</si>
  <si>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</si>
  <si>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</si>
  <si>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</si>
  <si>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</si>
  <si>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</si>
  <si>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</si>
  <si>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</si>
  <si>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</si>
  <si>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</si>
  <si>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</si>
  <si>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</si>
  <si>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</si>
  <si>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</si>
  <si>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</si>
  <si>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</si>
  <si>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</si>
  <si>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</si>
  <si>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</si>
  <si>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</si>
  <si>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</si>
  <si>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</si>
  <si>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</si>
  <si>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</si>
  <si>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</si>
  <si>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</si>
  <si>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</si>
  <si>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</si>
  <si>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</si>
  <si>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</si>
  <si>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</si>
  <si>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</si>
  <si>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</si>
  <si>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</si>
  <si>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</si>
  <si>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</si>
  <si>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</si>
  <si>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</si>
  <si>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</si>
  <si>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</si>
  <si>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</si>
  <si>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</si>
  <si>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</si>
  <si>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</si>
  <si>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</si>
  <si>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</si>
  <si>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</si>
  <si>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</si>
  <si>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</si>
  <si>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</si>
  <si>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</si>
  <si>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</si>
  <si>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</si>
  <si>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</si>
  <si>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</si>
  <si>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</si>
  <si>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</si>
  <si>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</si>
  <si>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</si>
  <si>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</si>
  <si>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</si>
  <si>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</si>
  <si>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</si>
  <si>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</si>
  <si>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</si>
  <si>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</si>
  <si>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</si>
  <si>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</si>
  <si>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</si>
  <si>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</si>
  <si>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</si>
  <si>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</si>
  <si>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</si>
  <si>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</si>
  <si>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</si>
  <si>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</si>
  <si>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</si>
  <si>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</si>
  <si>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</si>
  <si>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</si>
  <si>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</si>
  <si>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</si>
  <si>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</si>
  <si>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</si>
  <si>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</si>
  <si>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</si>
  <si>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</si>
  <si>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</si>
  <si>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</si>
  <si>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</si>
  <si>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</si>
  <si>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</si>
  <si>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</si>
  <si>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</si>
  <si>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</si>
  <si>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</si>
  <si>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</si>
  <si>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</si>
  <si>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</si>
  <si>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</si>
  <si>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</si>
  <si>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</si>
  <si>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</si>
  <si>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</si>
  <si>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</si>
  <si>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</si>
  <si>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</si>
  <si>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</si>
  <si>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</si>
  <si>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</si>
  <si>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</si>
  <si>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</si>
  <si>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</si>
  <si>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</si>
  <si>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</si>
  <si>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</si>
  <si>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</si>
  <si>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</si>
  <si>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</si>
  <si>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</si>
  <si>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</si>
  <si>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</si>
  <si>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</si>
  <si>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</si>
  <si>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</si>
  <si>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</si>
  <si>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</si>
  <si>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</si>
  <si>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</si>
  <si>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</si>
  <si>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</si>
  <si>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</si>
  <si>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</si>
  <si>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</si>
  <si>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</si>
  <si>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</si>
  <si>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</si>
  <si>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</si>
  <si>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</si>
  <si>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</si>
  <si>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</si>
  <si>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</si>
  <si>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</si>
  <si>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</si>
  <si>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</si>
  <si>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</si>
  <si>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</si>
  <si>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</si>
  <si>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</si>
  <si>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</si>
  <si>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</si>
  <si>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</si>
  <si>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</si>
  <si>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</si>
  <si>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</si>
  <si>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</si>
  <si>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</si>
  <si>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</si>
  <si>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</si>
  <si>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</si>
  <si>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</si>
  <si>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</si>
  <si>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</si>
  <si>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</si>
  <si>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</si>
  <si>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</si>
  <si>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</si>
  <si>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</si>
  <si>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</si>
  <si>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</si>
  <si>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</si>
  <si>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</si>
  <si>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</si>
  <si>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</si>
  <si>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</si>
  <si>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</si>
  <si>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</si>
  <si>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</si>
  <si>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</si>
  <si>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</si>
  <si>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</si>
  <si>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</si>
  <si>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</si>
  <si>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</si>
  <si>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</si>
  <si>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</si>
  <si>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</si>
  <si>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</si>
  <si>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</si>
  <si>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</si>
  <si>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</si>
  <si>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</si>
  <si>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</si>
  <si>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</si>
  <si>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</si>
  <si>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</si>
  <si>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</si>
  <si>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</si>
  <si>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</si>
  <si>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</si>
  <si>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</si>
  <si>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</si>
  <si>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</si>
  <si>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</si>
  <si>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</si>
  <si>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</si>
  <si>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</si>
  <si>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</si>
  <si>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</si>
  <si>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</si>
  <si>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</si>
  <si>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</si>
  <si>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</si>
  <si>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</si>
  <si>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</si>
  <si>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</si>
  <si>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</si>
  <si>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</si>
  <si>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</si>
  <si>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</si>
  <si>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</si>
  <si>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</si>
  <si>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</si>
  <si>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</si>
  <si>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</si>
  <si>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</si>
  <si>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</si>
  <si>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</si>
  <si>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</si>
  <si>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</si>
  <si>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</si>
  <si>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</si>
  <si>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</si>
  <si>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</si>
  <si>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</si>
  <si>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</si>
  <si>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</si>
  <si>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</si>
  <si>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</si>
  <si>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</si>
  <si>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</si>
  <si>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</si>
  <si>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</si>
  <si>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</si>
  <si>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</si>
  <si>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</si>
  <si>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</si>
  <si>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</si>
  <si>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</si>
  <si>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</si>
  <si>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</si>
  <si>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</si>
  <si>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</si>
  <si>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</si>
  <si>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</si>
  <si>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</si>
  <si>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</si>
  <si>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</si>
  <si>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</si>
  <si>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</si>
  <si>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</si>
  <si>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</si>
  <si>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</si>
  <si>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</si>
  <si>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</si>
  <si>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</si>
  <si>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</si>
  <si>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</si>
  <si>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</si>
  <si>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</si>
  <si>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</si>
  <si>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</si>
  <si>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</si>
  <si>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</si>
  <si>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</si>
  <si>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</si>
  <si>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</si>
  <si>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</si>
  <si>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</si>
  <si>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</si>
  <si>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</si>
  <si>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</si>
  <si>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</si>
  <si>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</si>
  <si>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</si>
  <si>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</si>
  <si>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</si>
  <si>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</si>
  <si>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</si>
  <si>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</si>
  <si>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</si>
  <si>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</si>
  <si>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</si>
  <si>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</si>
  <si>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</si>
  <si>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</si>
  <si>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</si>
  <si>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</si>
  <si>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</si>
  <si>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</si>
  <si>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</si>
  <si>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</si>
  <si>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</si>
  <si>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</si>
  <si>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</si>
  <si>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</si>
  <si>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</si>
  <si>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</si>
  <si>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</si>
  <si>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</si>
  <si>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</si>
  <si>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</si>
  <si>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</si>
  <si>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</si>
  <si>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</si>
  <si>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</si>
  <si>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</si>
  <si>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</si>
  <si>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</si>
  <si>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</si>
  <si>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</si>
  <si>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</si>
  <si>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</si>
  <si>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</si>
  <si>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</si>
  <si>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</si>
  <si>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</si>
  <si>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</si>
  <si>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</si>
  <si>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</si>
  <si>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</si>
  <si>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</si>
  <si>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</si>
  <si>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</si>
  <si>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</si>
  <si>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</si>
  <si>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</si>
  <si>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</si>
  <si>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</si>
  <si>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</si>
  <si>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</si>
  <si>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</si>
  <si>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</si>
  <si>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</si>
  <si>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</si>
  <si>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</si>
  <si>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</si>
  <si>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</si>
  <si>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</si>
  <si>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</si>
  <si>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</si>
  <si>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</si>
  <si>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</si>
  <si>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</si>
  <si>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</si>
  <si>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</si>
  <si>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</si>
  <si>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</si>
  <si>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</si>
  <si>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</si>
  <si>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</si>
  <si>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</si>
  <si>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</si>
  <si>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</si>
  <si>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</si>
  <si>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</si>
  <si>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</si>
  <si>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</si>
  <si>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</si>
  <si>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</si>
  <si>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</si>
  <si>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</si>
  <si>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</si>
  <si>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</si>
  <si>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</si>
  <si>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</si>
  <si>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</si>
  <si>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</si>
  <si>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</si>
  <si>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</si>
  <si>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</si>
  <si>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</si>
  <si>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</si>
  <si>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</si>
  <si>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</si>
  <si>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</si>
  <si>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</si>
  <si>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</si>
  <si>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</si>
  <si>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</si>
  <si>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</si>
  <si>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</si>
  <si>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</si>
  <si>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</si>
  <si>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</si>
  <si>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</si>
  <si>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</si>
  <si>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</si>
  <si>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</si>
  <si>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</si>
  <si>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</si>
  <si>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</si>
  <si>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</si>
  <si>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</si>
  <si>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</si>
  <si>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</si>
  <si>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</si>
  <si>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</si>
  <si>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</si>
  <si>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</si>
  <si>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</si>
  <si>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</si>
  <si>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</si>
  <si>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</si>
  <si>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</si>
  <si>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</si>
  <si>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</si>
  <si>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</si>
  <si>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</si>
  <si>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</si>
  <si>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</si>
  <si>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</si>
  <si>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</si>
  <si>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</si>
  <si>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</si>
  <si>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</si>
  <si>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</si>
  <si>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</si>
  <si>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</si>
  <si>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</si>
  <si>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</si>
  <si>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</si>
  <si>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</si>
  <si>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</si>
  <si>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</si>
  <si>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</si>
  <si>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</si>
  <si>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</si>
  <si>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</si>
  <si>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</si>
  <si>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</si>
  <si>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</si>
  <si>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</si>
  <si>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</si>
  <si>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</si>
  <si>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</si>
  <si>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</si>
  <si>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</si>
  <si>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</si>
  <si>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</si>
  <si>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</si>
  <si>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</si>
  <si>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</si>
  <si>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</si>
  <si>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</si>
  <si>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</si>
  <si>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</si>
  <si>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</si>
  <si>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</si>
  <si>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</si>
  <si>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</si>
  <si>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</si>
  <si>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</si>
  <si>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</si>
  <si>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</si>
  <si>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</si>
  <si>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</si>
  <si>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</si>
  <si>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</si>
  <si>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</si>
  <si>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</si>
  <si>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</si>
  <si>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</si>
  <si>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</si>
  <si>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</si>
  <si>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</si>
  <si>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</si>
  <si>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</si>
  <si>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</si>
  <si>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</si>
  <si>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</si>
  <si>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</si>
  <si>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</si>
  <si>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</si>
  <si>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</si>
  <si>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</si>
  <si>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</si>
  <si>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</si>
  <si>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</si>
  <si>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</si>
  <si>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</si>
  <si>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</si>
  <si>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</si>
  <si>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</si>
  <si>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</si>
  <si>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</si>
  <si>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</si>
  <si>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</si>
  <si>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</si>
  <si>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</si>
  <si>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</si>
  <si>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</si>
  <si>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</si>
  <si>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</si>
  <si>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</si>
  <si>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</si>
  <si>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</si>
  <si>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</si>
  <si>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</si>
  <si>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</si>
  <si>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</si>
  <si>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</si>
  <si>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</si>
  <si>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</si>
  <si>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</si>
  <si>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</si>
  <si>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</si>
  <si>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</si>
  <si>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</si>
  <si>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</si>
  <si>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</si>
  <si>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</si>
  <si>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</si>
  <si>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</si>
  <si>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</si>
  <si>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</si>
  <si>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</si>
  <si>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</si>
  <si>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</si>
  <si>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</si>
  <si>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</si>
  <si>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</si>
  <si>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</si>
  <si>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</si>
  <si>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</si>
  <si>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</si>
  <si>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</si>
  <si>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</si>
  <si>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</si>
  <si>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</si>
  <si>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</si>
  <si>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</si>
  <si>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</si>
  <si>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</si>
  <si>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</si>
  <si>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</si>
  <si>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</si>
  <si>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</si>
  <si>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</si>
  <si>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</si>
  <si>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</si>
  <si>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</si>
  <si>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</si>
  <si>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</si>
  <si>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</si>
  <si>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</si>
  <si>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</si>
  <si>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</si>
  <si>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</si>
  <si>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</si>
  <si>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</si>
  <si>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</si>
  <si>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</si>
  <si>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</si>
  <si>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</si>
  <si>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</si>
  <si>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</si>
  <si>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</si>
  <si>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</si>
  <si>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</si>
  <si>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</si>
  <si>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</si>
  <si>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</si>
  <si>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</si>
  <si>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</si>
  <si>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</si>
  <si>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</si>
  <si>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</si>
  <si>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</si>
  <si>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</si>
  <si>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</si>
  <si>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</si>
  <si>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</si>
  <si>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</si>
  <si>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</si>
  <si>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</si>
  <si>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</si>
  <si>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</si>
  <si>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</si>
  <si>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</si>
  <si>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</si>
  <si>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</si>
  <si>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</si>
  <si>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</si>
  <si>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</si>
  <si>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</si>
  <si>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</si>
  <si>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</si>
  <si>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</si>
  <si>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</si>
  <si>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</si>
  <si>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</si>
  <si>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</si>
  <si>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</si>
  <si>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</si>
  <si>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</si>
  <si>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</si>
  <si>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</si>
  <si>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</si>
  <si>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</si>
  <si>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</si>
  <si>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</si>
  <si>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</si>
  <si>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</si>
  <si>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</si>
  <si>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</si>
  <si>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</si>
  <si>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</si>
  <si>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</si>
  <si>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</si>
  <si>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</si>
  <si>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</si>
  <si>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</si>
  <si>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</si>
  <si>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</si>
  <si>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</si>
  <si>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</si>
  <si>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</si>
  <si>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</si>
  <si>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</si>
  <si>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</si>
  <si>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</si>
  <si>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</si>
  <si>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</si>
  <si>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</si>
  <si>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</si>
  <si>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</si>
  <si>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</si>
  <si>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</si>
  <si>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</si>
  <si>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</si>
  <si>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</si>
  <si>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</si>
  <si>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</si>
  <si>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</si>
  <si>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</si>
  <si>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</si>
  <si>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</si>
  <si>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</si>
  <si>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</si>
  <si>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</si>
  <si>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</si>
  <si>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</si>
  <si>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</si>
  <si>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</si>
  <si>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</si>
  <si>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</si>
  <si>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</si>
  <si>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</si>
  <si>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</si>
  <si>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</si>
  <si>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</si>
  <si>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</si>
  <si>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</si>
  <si>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</si>
  <si>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</si>
  <si>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</si>
  <si>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</si>
  <si>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</si>
  <si>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</si>
  <si>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</si>
  <si>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</si>
  <si>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</si>
  <si>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</si>
  <si>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</si>
  <si>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</si>
  <si>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</si>
  <si>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</si>
  <si>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</si>
  <si>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</si>
  <si>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</si>
  <si>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</si>
  <si>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</si>
  <si>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</si>
  <si>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</si>
  <si>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</si>
  <si>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</si>
  <si>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</si>
  <si>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</si>
  <si>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</si>
  <si>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</si>
  <si>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</si>
  <si>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</si>
  <si>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</si>
  <si>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</si>
  <si>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</si>
  <si>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</si>
  <si>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</si>
  <si>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</si>
  <si>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</si>
  <si>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</si>
  <si>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</si>
  <si>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</si>
  <si>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</si>
  <si>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</si>
  <si>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</si>
  <si>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</si>
  <si>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</si>
  <si>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</si>
  <si>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</si>
  <si>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</si>
  <si>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</si>
  <si>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</si>
  <si>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</si>
  <si>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</si>
  <si>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</si>
  <si>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</si>
  <si>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</si>
  <si>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</si>
  <si>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</si>
  <si>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</si>
  <si>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</si>
  <si>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</si>
  <si>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</si>
  <si>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</si>
  <si>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</si>
  <si>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</si>
  <si>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</si>
  <si>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</si>
  <si>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</si>
  <si>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</si>
  <si>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</si>
  <si>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</si>
  <si>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</si>
  <si>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</si>
  <si>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</si>
  <si>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</si>
  <si>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</si>
  <si>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</si>
  <si>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</si>
  <si>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</si>
  <si>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</si>
  <si>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</si>
  <si>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</si>
  <si>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</si>
  <si>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</si>
  <si>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</si>
  <si>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</si>
  <si>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</si>
  <si>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</si>
  <si>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</si>
  <si>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</si>
  <si>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</si>
  <si>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</si>
  <si>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</si>
  <si>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</si>
  <si>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</si>
  <si>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</si>
  <si>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</si>
  <si>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</si>
  <si>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</si>
  <si>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</si>
  <si>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</si>
  <si>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</si>
  <si>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</si>
  <si>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</si>
  <si>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</si>
  <si>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</si>
  <si>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</si>
  <si>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</si>
  <si>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</si>
  <si>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</si>
  <si>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</si>
  <si>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</si>
  <si>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</si>
  <si>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</si>
  <si>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</si>
  <si>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</si>
  <si>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</si>
  <si>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</si>
  <si>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</si>
  <si>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</si>
  <si>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</si>
  <si>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</si>
  <si>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</si>
  <si>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</si>
  <si>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</si>
  <si>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</si>
  <si>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</si>
  <si>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</si>
  <si>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</si>
  <si>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</si>
  <si>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</si>
  <si>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</si>
  <si>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</si>
  <si>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</si>
  <si>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</si>
  <si>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</si>
  <si>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</si>
  <si>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</si>
  <si>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</si>
  <si>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</si>
  <si>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</si>
  <si>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</si>
  <si>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</si>
  <si>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</si>
  <si>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</si>
  <si>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</si>
  <si>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</si>
  <si>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</si>
  <si>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</si>
  <si>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</si>
  <si>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</si>
  <si>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</si>
  <si>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</si>
  <si>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</si>
  <si>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</si>
  <si>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</si>
  <si>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</si>
  <si>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</si>
  <si>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</si>
  <si>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</si>
  <si>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</si>
  <si>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</si>
  <si>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</si>
  <si>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</si>
  <si>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</si>
  <si>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</si>
  <si>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</si>
  <si>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</si>
  <si>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</si>
  <si>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</si>
  <si>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</si>
  <si>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</si>
  <si>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</si>
  <si>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</si>
  <si>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</si>
  <si>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</si>
  <si>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</si>
  <si>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</si>
  <si>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</si>
  <si>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</si>
  <si>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</si>
  <si>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</si>
  <si>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</si>
  <si>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</si>
  <si>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</si>
  <si>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</si>
  <si>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</si>
  <si>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</si>
  <si>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</si>
  <si>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</si>
  <si>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</si>
  <si>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</si>
  <si>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</si>
  <si>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</si>
  <si>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</si>
  <si>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</si>
  <si>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</si>
  <si>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</si>
  <si>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</si>
  <si>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</si>
  <si>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</si>
  <si>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</si>
  <si>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</si>
  <si>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</si>
  <si>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</si>
  <si>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</si>
  <si>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</si>
  <si>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</si>
  <si>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</si>
  <si>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</si>
  <si>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</si>
  <si>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</si>
  <si>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</si>
  <si>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</si>
  <si>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</si>
  <si>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</si>
  <si>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</si>
  <si>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</si>
  <si>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</si>
  <si>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</si>
  <si>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</si>
  <si>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</si>
  <si>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</si>
  <si>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</si>
  <si>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</si>
  <si>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</si>
  <si>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</si>
  <si>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</si>
  <si>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</si>
  <si>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</si>
  <si>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</si>
  <si>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</si>
  <si>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</si>
  <si>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</si>
  <si>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</si>
  <si>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</si>
  <si>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</si>
  <si>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</si>
  <si>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</si>
  <si>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</si>
  <si>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</si>
  <si>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</si>
  <si>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</si>
  <si>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</si>
  <si>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</si>
  <si>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</si>
  <si>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</si>
  <si>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</si>
  <si>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</si>
  <si>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</si>
  <si>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</si>
  <si>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</si>
  <si>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</si>
  <si>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</si>
  <si>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</si>
  <si>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</si>
  <si>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</si>
  <si>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</si>
  <si>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</si>
  <si>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</si>
  <si>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</si>
  <si>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</si>
  <si>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</si>
  <si>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</si>
  <si>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</si>
  <si>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</si>
  <si>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</si>
  <si>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</si>
  <si>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</si>
  <si>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</si>
  <si>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</si>
  <si>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</si>
  <si>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</si>
  <si>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</si>
  <si>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</si>
  <si>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</si>
  <si>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</si>
  <si>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</si>
  <si>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</si>
  <si>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</si>
  <si>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</si>
  <si>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</si>
  <si>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</si>
  <si>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</si>
  <si>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</si>
  <si>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</si>
  <si>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</si>
  <si>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</si>
  <si>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</si>
  <si>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</si>
  <si>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</si>
  <si>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</si>
  <si>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</si>
  <si>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</si>
  <si>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</si>
  <si>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</si>
  <si>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</si>
  <si>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</si>
  <si>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</si>
  <si>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</si>
  <si>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</si>
  <si>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</si>
  <si>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</si>
  <si>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</si>
  <si>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</si>
  <si>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</si>
  <si>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</si>
  <si>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</si>
  <si>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</si>
  <si>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</si>
  <si>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</si>
  <si>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</si>
  <si>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</si>
  <si>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</si>
  <si>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</si>
  <si>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</si>
  <si>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</si>
  <si>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</si>
  <si>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</si>
  <si>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</si>
  <si>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</si>
  <si>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</si>
  <si>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</si>
  <si>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</si>
  <si>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</si>
  <si>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</si>
  <si>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</si>
  <si>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</si>
  <si>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</si>
  <si>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</si>
  <si>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</si>
  <si>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</si>
  <si>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</si>
  <si>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</si>
  <si>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</si>
  <si>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</si>
  <si>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</si>
  <si>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</si>
  <si>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</si>
  <si>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</si>
  <si>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</si>
  <si>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</si>
  <si>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</si>
  <si>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</si>
  <si>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</si>
  <si>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</si>
  <si>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</si>
  <si>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</si>
  <si>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</si>
  <si>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</si>
  <si>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</si>
  <si>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</si>
  <si>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</si>
  <si>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</si>
  <si>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</si>
  <si>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</si>
  <si>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</si>
  <si>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</si>
  <si>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</si>
  <si>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</si>
  <si>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</si>
  <si>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</si>
  <si>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</si>
  <si>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</si>
  <si>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</si>
  <si>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</si>
  <si>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</si>
  <si>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</si>
  <si>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</si>
  <si>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</si>
  <si>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</si>
  <si>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</si>
  <si>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</si>
  <si>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</si>
  <si>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</si>
  <si>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</si>
  <si>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</si>
  <si>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</si>
  <si>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</si>
  <si>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</si>
  <si>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</si>
  <si>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</si>
  <si>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</si>
  <si>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</si>
  <si>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</si>
  <si>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</si>
  <si>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</si>
  <si>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</si>
  <si>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</si>
  <si>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</si>
  <si>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</si>
  <si>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</si>
  <si>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</si>
  <si>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</si>
  <si>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</si>
  <si>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</si>
  <si>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</si>
  <si>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</si>
  <si>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</si>
  <si>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</si>
  <si>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</si>
  <si>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</si>
  <si>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</si>
  <si>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</si>
  <si>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</si>
  <si>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</si>
  <si>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</si>
  <si>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</si>
  <si>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</si>
  <si>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</si>
  <si>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</si>
  <si>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</si>
  <si>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</si>
  <si>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</si>
  <si>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</si>
  <si>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</si>
  <si>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</si>
  <si>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</si>
  <si>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</si>
  <si>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</si>
  <si>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</si>
  <si>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</si>
  <si>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</si>
  <si>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</si>
  <si>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</si>
  <si>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</si>
  <si>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</si>
  <si>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</si>
  <si>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</si>
  <si>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</si>
  <si>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</si>
  <si>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</si>
  <si>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</si>
  <si>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</si>
  <si>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</si>
  <si>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</si>
  <si>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</si>
  <si>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</si>
  <si>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</si>
  <si>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</si>
  <si>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</si>
  <si>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</si>
  <si>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</si>
  <si>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</si>
  <si>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</si>
  <si>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</si>
  <si>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</si>
  <si>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</si>
  <si>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</si>
  <si>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</si>
  <si>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</si>
  <si>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</si>
  <si>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</si>
  <si>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</si>
  <si>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</si>
  <si>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</si>
  <si>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</si>
  <si>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</si>
  <si>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</si>
  <si>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</si>
  <si>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</si>
  <si>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</si>
  <si>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</si>
  <si>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</si>
  <si>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</si>
  <si>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</si>
  <si>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</si>
  <si>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</si>
  <si>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</si>
  <si>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</si>
  <si>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</si>
  <si>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</si>
  <si>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</si>
  <si>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</si>
  <si>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</si>
  <si>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</si>
  <si>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</si>
  <si>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</si>
  <si>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</si>
  <si>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</si>
  <si>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</si>
  <si>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</si>
  <si>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</si>
  <si>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</si>
  <si>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</si>
  <si>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</si>
  <si>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</si>
  <si>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</si>
  <si>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</si>
  <si>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</si>
  <si>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</si>
  <si>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</si>
  <si>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</si>
  <si>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</si>
  <si>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</si>
  <si>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</si>
  <si>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</si>
  <si>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</si>
  <si>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</si>
  <si>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</si>
  <si>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</si>
  <si>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</si>
  <si>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</si>
  <si>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</si>
  <si>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</si>
  <si>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</si>
  <si>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</si>
  <si>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</si>
  <si>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</si>
  <si>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</si>
  <si>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</si>
  <si>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</si>
  <si>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</si>
  <si>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</si>
  <si>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</si>
  <si>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</si>
  <si>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</si>
  <si>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</si>
  <si>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</si>
  <si>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</si>
  <si>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</si>
  <si>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</si>
  <si>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</si>
  <si>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</si>
  <si>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</si>
  <si>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</si>
  <si>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</si>
  <si>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</si>
  <si>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</si>
  <si>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</si>
  <si>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</si>
  <si>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</si>
  <si>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</si>
  <si>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</si>
  <si>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</si>
  <si>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</si>
  <si>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</si>
  <si>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</si>
  <si>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</si>
  <si>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</si>
  <si>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</si>
  <si>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</si>
  <si>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</si>
  <si>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</si>
  <si>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</si>
  <si>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</si>
  <si>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</si>
  <si>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</si>
  <si>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</si>
  <si>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</si>
  <si>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</si>
  <si>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</si>
  <si>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</si>
  <si>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</si>
  <si>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</si>
  <si>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</si>
  <si>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</si>
  <si>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</si>
  <si>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</si>
  <si>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</si>
  <si>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</si>
  <si>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</si>
  <si>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</si>
  <si>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</si>
  <si>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</si>
  <si>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</si>
  <si>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</si>
  <si>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</si>
  <si>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</si>
  <si>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</si>
  <si>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</si>
  <si>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</si>
  <si>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</si>
  <si>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</si>
  <si>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</si>
  <si>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</si>
  <si>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</si>
  <si>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</si>
  <si>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</si>
  <si>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</si>
  <si>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</si>
  <si>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</si>
  <si>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</si>
  <si>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</si>
  <si>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</si>
  <si>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</si>
  <si>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</si>
  <si>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</si>
  <si>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</si>
  <si>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</si>
  <si>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</si>
  <si>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</si>
  <si>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</si>
  <si>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</si>
  <si>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</si>
  <si>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</si>
  <si>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</si>
  <si>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</si>
  <si>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</si>
  <si>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</si>
  <si>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</si>
  <si>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</si>
  <si>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</si>
  <si>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</si>
  <si>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</si>
  <si>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</si>
  <si>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</si>
  <si>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</si>
  <si>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</si>
  <si>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</si>
  <si>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</si>
  <si>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</si>
  <si>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</si>
  <si>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</si>
  <si>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</si>
  <si>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</si>
  <si>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</si>
  <si>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</si>
  <si>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</si>
  <si>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</si>
  <si>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</si>
  <si>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</si>
  <si>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</si>
  <si>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</si>
  <si>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</si>
  <si>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</si>
  <si>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</si>
  <si>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</si>
  <si>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</si>
  <si>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</si>
  <si>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</si>
  <si>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</si>
  <si>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</si>
  <si>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</si>
  <si>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</si>
  <si>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</si>
  <si>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</si>
  <si>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</si>
  <si>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</si>
  <si>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</si>
  <si>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</si>
  <si>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</si>
  <si>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</si>
  <si>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</si>
  <si>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</si>
  <si>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</si>
  <si>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</si>
  <si>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</si>
  <si>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</si>
  <si>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</si>
  <si>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</si>
  <si>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</si>
  <si>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</si>
  <si>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</si>
  <si>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</si>
  <si>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</si>
  <si>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</si>
  <si>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</si>
  <si>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</si>
  <si>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</si>
  <si>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</si>
  <si>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</si>
  <si>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</si>
  <si>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</si>
  <si>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</si>
  <si>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</si>
  <si>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</si>
  <si>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</si>
  <si>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</si>
  <si>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</si>
  <si>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</si>
  <si>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</si>
  <si>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</si>
  <si>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</si>
  <si>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</si>
  <si>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</si>
  <si>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</si>
  <si>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</si>
  <si>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</si>
  <si>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</si>
  <si>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</si>
  <si>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</si>
  <si>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</si>
  <si>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</si>
  <si>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</si>
  <si>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</si>
  <si>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</si>
  <si>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</si>
  <si>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</si>
  <si>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</si>
  <si>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</si>
  <si>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</si>
  <si>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</si>
  <si>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</si>
  <si>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</si>
  <si>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</si>
  <si>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</si>
  <si>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</si>
  <si>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</si>
  <si>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</si>
  <si>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</si>
  <si>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</si>
  <si>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</si>
  <si>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</si>
  <si>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</si>
  <si>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</si>
  <si>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</si>
  <si>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</si>
  <si>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</si>
  <si>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</si>
  <si>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</si>
  <si>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</si>
  <si>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</si>
  <si>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</si>
  <si>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</si>
  <si>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</si>
  <si>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</si>
  <si>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</si>
  <si>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</si>
  <si>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</si>
  <si>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</si>
  <si>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</si>
  <si>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</si>
  <si>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</si>
  <si>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</si>
  <si>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</si>
  <si>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</si>
  <si>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</si>
  <si>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</si>
  <si>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</si>
  <si>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</si>
  <si>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</si>
  <si>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</si>
  <si>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</si>
  <si>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</si>
  <si>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</si>
  <si>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</si>
  <si>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</si>
  <si>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</si>
  <si>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</si>
  <si>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</si>
  <si>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</si>
  <si>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</si>
  <si>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</si>
  <si>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</si>
  <si>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</si>
  <si>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</si>
  <si>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</si>
  <si>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</si>
  <si>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</si>
  <si>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</si>
  <si>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</si>
  <si>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</si>
  <si>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</si>
  <si>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</si>
  <si>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</si>
  <si>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</si>
  <si>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</si>
  <si>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</si>
  <si>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</si>
  <si>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</si>
  <si>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</si>
  <si>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</si>
  <si>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</si>
  <si>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</si>
  <si>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</si>
  <si>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</si>
  <si>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</si>
  <si>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</si>
  <si>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</si>
  <si>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</si>
  <si>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</si>
  <si>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</si>
  <si>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</si>
  <si>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</si>
  <si>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</si>
  <si>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</si>
  <si>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</si>
  <si>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</si>
  <si>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</si>
  <si>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</si>
  <si>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</si>
  <si>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</si>
  <si>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</si>
  <si>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</si>
  <si>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</si>
  <si>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</si>
  <si>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</si>
  <si>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</si>
  <si>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</si>
  <si>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</si>
  <si>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</si>
  <si>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</si>
  <si>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</si>
  <si>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</si>
  <si>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</si>
  <si>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</si>
  <si>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</si>
  <si>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</si>
  <si>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</si>
  <si>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</si>
  <si>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</si>
  <si>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</si>
  <si>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</si>
  <si>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</si>
  <si>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</si>
  <si>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</si>
  <si>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</si>
  <si>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</si>
  <si>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</si>
  <si>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</si>
  <si>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</si>
  <si>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</si>
  <si>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</si>
  <si>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</si>
  <si>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</si>
  <si>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</si>
  <si>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</si>
  <si>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</si>
  <si>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</si>
  <si>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</si>
  <si>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</si>
  <si>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</si>
  <si>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</si>
  <si>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</si>
  <si>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</si>
  <si>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</si>
  <si>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</si>
  <si>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</si>
  <si>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</si>
  <si>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</si>
  <si>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</si>
  <si>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</si>
  <si>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</si>
  <si>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</si>
  <si>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</si>
  <si>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</si>
  <si>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</si>
  <si>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</si>
  <si>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</si>
  <si>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</si>
  <si>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</si>
  <si>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</si>
  <si>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</si>
  <si>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</si>
  <si>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</si>
  <si>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</si>
  <si>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</si>
  <si>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</si>
  <si>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</si>
  <si>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</si>
  <si>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</si>
  <si>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</si>
  <si>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</si>
  <si>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</si>
  <si>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</si>
  <si>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</si>
  <si>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</si>
  <si>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</si>
  <si>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</si>
  <si>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</si>
  <si>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</si>
  <si>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</si>
  <si>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</si>
  <si>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</si>
  <si>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</si>
  <si>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</si>
  <si>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</si>
  <si>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</si>
  <si>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</si>
  <si>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</si>
  <si>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</si>
  <si>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</si>
  <si>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</si>
  <si>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</si>
  <si>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</si>
  <si>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</si>
  <si>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</si>
  <si>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</si>
  <si>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</si>
  <si>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</si>
  <si>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</si>
  <si>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</si>
  <si>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</si>
  <si>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</si>
  <si>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</si>
  <si>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</si>
  <si>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</si>
  <si>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</si>
  <si>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</si>
  <si>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</si>
  <si>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</si>
  <si>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</si>
  <si>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</si>
  <si>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</si>
  <si>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</si>
  <si>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</si>
  <si>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</si>
  <si>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</si>
  <si>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</si>
  <si>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</si>
  <si>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</si>
  <si>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</si>
  <si>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</si>
  <si>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</si>
  <si>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</si>
  <si>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</si>
  <si>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</si>
  <si>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</si>
  <si>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</si>
  <si>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</si>
  <si>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</si>
  <si>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</si>
  <si>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</si>
  <si>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</si>
  <si>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</si>
  <si>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</si>
  <si>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</si>
  <si>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</si>
  <si>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</si>
  <si>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</si>
  <si>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</si>
  <si>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</si>
  <si>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</si>
  <si>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</si>
  <si>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</si>
  <si>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</si>
  <si>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</si>
  <si>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</si>
  <si>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</si>
  <si>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</si>
  <si>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</si>
  <si>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</si>
  <si>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</si>
  <si>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</si>
  <si>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</si>
  <si>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</si>
  <si>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</si>
  <si>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</si>
  <si>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</si>
  <si>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</si>
  <si>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</si>
  <si>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</si>
  <si>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</si>
  <si>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</si>
  <si>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</si>
  <si>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</si>
  <si>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</si>
  <si>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</si>
  <si>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</si>
  <si>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</si>
  <si>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</si>
  <si>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</si>
  <si>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</si>
  <si>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</si>
  <si>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</si>
  <si>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</si>
  <si>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</si>
  <si>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</si>
  <si>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</si>
  <si>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</si>
  <si>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</si>
  <si>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</si>
  <si>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</si>
  <si>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</si>
  <si>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</si>
  <si>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</si>
  <si>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</si>
  <si>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</si>
  <si>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</si>
  <si>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</si>
  <si>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</si>
  <si>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</si>
  <si>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</si>
  <si>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</si>
  <si>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</si>
  <si>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</si>
  <si>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</si>
  <si>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</si>
  <si>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</si>
  <si>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</si>
  <si>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</si>
  <si>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</si>
  <si>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</si>
  <si>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</si>
  <si>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</si>
  <si>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</si>
  <si>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</si>
  <si>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</si>
  <si>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</si>
  <si>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</si>
  <si>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</si>
  <si>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</si>
  <si>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</si>
  <si>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</si>
  <si>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</si>
  <si>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</si>
  <si>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</si>
  <si>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</si>
  <si>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</si>
  <si>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</si>
  <si>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</si>
  <si>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</si>
  <si>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</si>
  <si>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</si>
  <si>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</si>
  <si>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</si>
  <si>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</si>
  <si>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</si>
  <si>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</si>
  <si>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</si>
  <si>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</si>
  <si>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</si>
  <si>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</si>
  <si>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</si>
  <si>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</si>
  <si>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</si>
  <si>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</si>
  <si>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</si>
  <si>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</si>
  <si>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</si>
  <si>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</si>
  <si>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</si>
  <si>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</si>
  <si>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</si>
  <si>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</si>
  <si>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</si>
  <si>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</si>
  <si>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</si>
  <si>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</si>
  <si>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</si>
  <si>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</si>
  <si>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</si>
  <si>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</si>
  <si>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</si>
  <si>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</si>
  <si>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</si>
  <si>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</si>
  <si>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</si>
  <si>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</si>
  <si>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</si>
  <si>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</si>
  <si>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</si>
  <si>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</si>
  <si>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</si>
  <si>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</si>
  <si>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</si>
  <si>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</si>
  <si>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</si>
  <si>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</si>
  <si>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</si>
  <si>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</si>
  <si>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</si>
  <si>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</si>
  <si>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</si>
  <si>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</si>
  <si>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</si>
  <si>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</si>
  <si>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</si>
  <si>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</si>
  <si>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</si>
  <si>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</si>
  <si>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</si>
  <si>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</si>
  <si>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</si>
  <si>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</si>
  <si>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</si>
  <si>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</si>
  <si>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</si>
  <si>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</si>
  <si>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</si>
  <si>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</si>
  <si>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</si>
  <si>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</si>
  <si>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</si>
  <si>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</si>
  <si>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</si>
  <si>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</si>
  <si>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</si>
  <si>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</si>
  <si>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</si>
  <si>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</si>
  <si>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</si>
  <si>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</si>
  <si>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</si>
  <si>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</si>
  <si>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</si>
  <si>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</si>
  <si>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</si>
  <si>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</si>
  <si>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</si>
  <si>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</si>
  <si>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</si>
  <si>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</si>
  <si>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</si>
  <si>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</si>
  <si>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</si>
  <si>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</si>
  <si>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</si>
  <si>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</si>
  <si>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</si>
  <si>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</si>
  <si>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</si>
  <si>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</si>
  <si>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</si>
  <si>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</si>
  <si>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</si>
  <si>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</si>
  <si>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</si>
  <si>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</si>
  <si>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</si>
  <si>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</si>
  <si>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</si>
  <si>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</si>
  <si>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</si>
  <si>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</si>
  <si>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</si>
  <si>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</si>
  <si>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</si>
  <si>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</si>
  <si>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</si>
  <si>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</si>
  <si>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</si>
  <si>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</si>
  <si>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</si>
  <si>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</si>
  <si>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</si>
  <si>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</si>
  <si>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</si>
  <si>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</si>
  <si>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</si>
  <si>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</si>
  <si>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</si>
  <si>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</si>
  <si>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</si>
  <si>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</si>
  <si>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</si>
  <si>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</si>
  <si>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</si>
  <si>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</si>
  <si>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</si>
  <si>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</si>
  <si>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</si>
  <si>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</si>
  <si>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</si>
  <si>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</si>
  <si>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</si>
  <si>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</si>
  <si>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</si>
  <si>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</si>
  <si>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</si>
  <si>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</si>
  <si>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</si>
  <si>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</si>
  <si>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</si>
  <si>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</si>
  <si>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</si>
  <si>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</si>
  <si>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</si>
  <si>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</si>
  <si>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</si>
  <si>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</si>
  <si>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</si>
  <si>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</si>
  <si>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</si>
  <si>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</si>
  <si>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</si>
  <si>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</si>
  <si>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</si>
  <si>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</si>
  <si>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</si>
  <si>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</si>
  <si>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</si>
  <si>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</si>
  <si>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</si>
  <si>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</si>
  <si>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</si>
  <si>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</si>
  <si>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</si>
  <si>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</si>
  <si>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</si>
  <si>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</si>
  <si>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</si>
  <si>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</si>
  <si>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</si>
  <si>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</si>
  <si>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</si>
  <si>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</si>
  <si>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</si>
  <si>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</si>
  <si>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</si>
  <si>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</si>
  <si>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</si>
  <si>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</si>
  <si>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</si>
  <si>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</si>
  <si>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</si>
  <si>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</si>
  <si>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</si>
  <si>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</si>
  <si>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</si>
  <si>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</si>
  <si>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</si>
  <si>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</si>
  <si>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</si>
  <si>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</si>
  <si>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</si>
  <si>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</si>
  <si>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</si>
  <si>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</si>
  <si>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</si>
  <si>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</si>
  <si>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</si>
  <si>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</si>
  <si>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</si>
  <si>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</si>
  <si>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</si>
  <si>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</si>
  <si>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</si>
  <si>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</si>
  <si>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</si>
  <si>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</si>
  <si>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</si>
  <si>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</si>
  <si>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</si>
  <si>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</si>
  <si>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</si>
  <si>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</si>
  <si>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</si>
  <si>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</si>
  <si>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</si>
  <si>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</si>
  <si>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</si>
  <si>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</si>
  <si>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</si>
  <si>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</si>
  <si>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</si>
  <si>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</si>
  <si>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</si>
  <si>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</si>
  <si>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</si>
  <si>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</si>
  <si>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</si>
  <si>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</si>
  <si>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</si>
  <si>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</si>
  <si>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</si>
  <si>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</si>
  <si>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</si>
  <si>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</si>
  <si>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</si>
  <si>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</si>
  <si>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</si>
  <si>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</si>
  <si>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</si>
  <si>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</si>
  <si>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</si>
  <si>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</si>
  <si>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</si>
  <si>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</si>
  <si>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</si>
  <si>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</si>
  <si>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</si>
  <si>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</si>
  <si>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</si>
  <si>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</si>
  <si>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</si>
  <si>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</si>
  <si>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</si>
  <si>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</si>
  <si>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</si>
  <si>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</si>
  <si>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</si>
  <si>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</si>
  <si>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</si>
  <si>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</si>
  <si>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</si>
  <si>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</si>
  <si>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</si>
  <si>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</si>
  <si>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</si>
  <si>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</si>
  <si>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</si>
  <si>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</si>
  <si>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</si>
  <si>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</si>
  <si>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</si>
  <si>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</si>
  <si>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</si>
  <si>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</si>
  <si>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</si>
  <si>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</si>
  <si>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</si>
  <si>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</si>
  <si>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</si>
  <si>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</si>
  <si>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</si>
  <si>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</si>
  <si>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</si>
  <si>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</si>
  <si>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</si>
  <si>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</si>
  <si>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</si>
  <si>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</si>
  <si>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</si>
  <si>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</si>
  <si>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</si>
  <si>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</si>
  <si>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</si>
  <si>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</si>
  <si>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</si>
  <si>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</si>
  <si>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</si>
  <si>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</si>
  <si>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</si>
  <si>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</si>
  <si>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</si>
  <si>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</si>
  <si>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</si>
  <si>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</si>
  <si>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</si>
  <si>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</si>
  <si>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</si>
  <si>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</si>
  <si>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</si>
  <si>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</si>
  <si>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</si>
  <si>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</si>
  <si>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</si>
  <si>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</si>
  <si>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</si>
  <si>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</si>
  <si>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</si>
  <si>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</si>
  <si>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</si>
  <si>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</si>
  <si>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</si>
  <si>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</si>
  <si>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</si>
  <si>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</si>
  <si>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</si>
  <si>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</si>
  <si>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</si>
  <si>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</si>
  <si>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</si>
  <si>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</si>
  <si>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</si>
  <si>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</si>
  <si>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</si>
  <si>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</si>
  <si>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</si>
  <si>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</si>
  <si>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</si>
  <si>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</si>
  <si>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</si>
  <si>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</si>
  <si>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</si>
  <si>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</si>
  <si>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</si>
  <si>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</si>
  <si>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</si>
  <si>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</si>
  <si>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</si>
  <si>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</si>
  <si>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</si>
  <si>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</si>
  <si>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</si>
  <si>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</si>
  <si>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</si>
  <si>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</si>
  <si>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</si>
  <si>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</si>
  <si>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</si>
  <si>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</si>
  <si>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</si>
  <si>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</si>
  <si>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</si>
  <si>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</si>
  <si>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</si>
  <si>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</si>
  <si>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</si>
  <si>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</si>
  <si>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</si>
  <si>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</si>
  <si>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</si>
  <si>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</si>
  <si>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</si>
  <si>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</si>
  <si>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</si>
  <si>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</si>
  <si>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</si>
  <si>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</si>
  <si>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</si>
  <si>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</si>
  <si>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</si>
  <si>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</si>
  <si>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</si>
  <si>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</si>
  <si>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</si>
  <si>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</si>
  <si>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</si>
  <si>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</si>
  <si>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</si>
  <si>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</si>
  <si>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</si>
  <si>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</si>
  <si>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</si>
  <si>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</si>
  <si>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</si>
  <si>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</si>
  <si>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</si>
  <si>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</si>
  <si>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</si>
  <si>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</si>
  <si>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</si>
  <si>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</si>
  <si>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</si>
  <si>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</si>
  <si>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</si>
  <si>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</si>
  <si>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</si>
  <si>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</si>
  <si>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</si>
  <si>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</si>
  <si>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</si>
  <si>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</si>
  <si>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</si>
  <si>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</si>
  <si>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</si>
  <si>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</si>
  <si>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</si>
  <si>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</si>
  <si>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</si>
  <si>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</si>
  <si>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</si>
  <si>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</si>
  <si>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</si>
  <si>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</si>
  <si>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</si>
  <si>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</si>
  <si>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</si>
  <si>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</si>
  <si>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</si>
  <si>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</si>
  <si>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</si>
  <si>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</si>
  <si>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</si>
  <si>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</si>
  <si>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</si>
  <si>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</si>
  <si>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</si>
  <si>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</si>
  <si>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</si>
  <si>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</si>
  <si>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</si>
  <si>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</si>
  <si>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</si>
  <si>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</si>
  <si>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</si>
  <si>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</si>
  <si>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</si>
  <si>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</si>
  <si>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</si>
  <si>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</si>
  <si>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</si>
  <si>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</si>
  <si>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</si>
  <si>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</si>
  <si>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</si>
  <si>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</si>
  <si>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</si>
  <si>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</si>
  <si>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</si>
  <si>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</si>
  <si>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</si>
  <si>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</si>
  <si>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</si>
  <si>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</si>
  <si>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</si>
  <si>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</si>
  <si>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</si>
  <si>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</si>
  <si>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</si>
  <si>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</si>
  <si>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</si>
  <si>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</si>
  <si>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</si>
  <si>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</si>
  <si>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</si>
  <si>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</si>
  <si>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</si>
  <si>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</si>
  <si>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</si>
  <si>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</si>
  <si>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</si>
  <si>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</si>
  <si>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</si>
  <si>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</si>
  <si>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</si>
  <si>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</si>
  <si>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</si>
  <si>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</si>
  <si>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</si>
  <si>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</si>
  <si>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</si>
  <si>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</si>
  <si>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</si>
  <si>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</si>
  <si>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</si>
  <si>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</si>
  <si>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</si>
  <si>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</si>
  <si>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</si>
  <si>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</si>
  <si>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</si>
  <si>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</si>
  <si>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</si>
  <si>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</si>
  <si>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</si>
  <si>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</si>
  <si>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</si>
  <si>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</si>
  <si>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</si>
  <si>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</si>
  <si>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</si>
  <si>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</si>
  <si>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</si>
  <si>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</si>
  <si>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</si>
  <si>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</si>
  <si>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</si>
  <si>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</si>
  <si>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</si>
  <si>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</si>
  <si>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</si>
  <si>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</si>
  <si>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</si>
  <si>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</si>
  <si>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</si>
  <si>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</si>
  <si>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</si>
  <si>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</si>
  <si>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</si>
  <si>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</si>
  <si>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</si>
  <si>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</si>
  <si>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</si>
  <si>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</si>
  <si>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</si>
  <si>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</si>
  <si>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</si>
  <si>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</si>
  <si>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</si>
  <si>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</si>
  <si>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</si>
  <si>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</si>
  <si>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</si>
  <si>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</si>
  <si>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</si>
  <si>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</si>
  <si>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</si>
  <si>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</si>
  <si>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</si>
  <si>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</si>
  <si>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</si>
  <si>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</si>
  <si>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</si>
  <si>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</si>
  <si>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</si>
  <si>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</si>
  <si>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</si>
  <si>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</si>
  <si>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</si>
  <si>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</si>
  <si>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</si>
  <si>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</si>
  <si>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</si>
  <si>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</si>
  <si>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</si>
  <si>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</si>
  <si>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</si>
  <si>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</si>
  <si>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</si>
  <si>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</si>
  <si>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</si>
  <si>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</si>
  <si>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</si>
  <si>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</si>
  <si>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</si>
  <si>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</si>
  <si>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</si>
  <si>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</si>
  <si>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</si>
  <si>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</si>
  <si>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</si>
  <si>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</si>
  <si>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</si>
  <si>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</si>
  <si>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</si>
  <si>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</si>
  <si>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</si>
  <si>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</si>
  <si>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</si>
  <si>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</si>
  <si>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</si>
  <si>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</si>
  <si>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</si>
  <si>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</si>
  <si>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</si>
  <si>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</si>
  <si>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</si>
  <si>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</si>
  <si>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</si>
  <si>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</si>
  <si>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</si>
  <si>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</si>
  <si>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</si>
  <si>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</si>
  <si>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</si>
  <si>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</si>
  <si>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</si>
  <si>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</si>
  <si>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</si>
  <si>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</si>
  <si>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</si>
  <si>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</si>
  <si>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</si>
  <si>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</si>
  <si>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</si>
  <si>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</si>
  <si>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</si>
  <si>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</si>
  <si>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</si>
  <si>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</si>
  <si>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</si>
  <si>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</si>
  <si>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</si>
  <si>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</si>
  <si>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</si>
  <si>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</si>
  <si>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</si>
  <si>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</si>
  <si>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</si>
  <si>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</si>
  <si>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</si>
  <si>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</si>
  <si>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</si>
  <si>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</si>
  <si>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</si>
  <si>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</si>
  <si>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</si>
  <si>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</si>
  <si>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</si>
  <si>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</si>
  <si>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</si>
  <si>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</si>
  <si>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</si>
  <si>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</si>
  <si>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</si>
  <si>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</si>
  <si>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</si>
  <si>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</si>
  <si>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</si>
  <si>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</si>
  <si>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</si>
  <si>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</si>
  <si>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</si>
  <si>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</si>
  <si>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</si>
  <si>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</si>
  <si>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</si>
  <si>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</si>
  <si>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</si>
  <si>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</si>
  <si>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</si>
  <si>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</si>
  <si>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</si>
  <si>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</si>
  <si>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</si>
  <si>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</si>
  <si>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</si>
  <si>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</si>
  <si>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</si>
  <si>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</si>
  <si>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</si>
  <si>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</si>
  <si>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</si>
  <si>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</si>
  <si>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</si>
  <si>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</si>
  <si>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</si>
  <si>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</si>
  <si>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</si>
  <si>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</si>
  <si>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</si>
  <si>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</si>
  <si>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</si>
  <si>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</si>
  <si>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</si>
  <si>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</si>
  <si>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</si>
  <si>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</si>
  <si>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</si>
  <si>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</si>
  <si>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</si>
  <si>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</si>
  <si>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</si>
  <si>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</si>
  <si>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</si>
  <si>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</si>
  <si>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</si>
  <si>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</si>
  <si>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</si>
  <si>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</si>
  <si>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</si>
  <si>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</si>
  <si>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</si>
  <si>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</si>
  <si>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</si>
  <si>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</si>
  <si>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</si>
  <si>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</si>
  <si>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</si>
  <si>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</si>
  <si>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</si>
  <si>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</si>
  <si>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</si>
  <si>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</si>
  <si>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</si>
  <si>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</si>
  <si>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</si>
  <si>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</si>
  <si>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</si>
  <si>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</si>
  <si>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</si>
  <si>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</si>
  <si>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</si>
  <si>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</si>
  <si>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</si>
  <si>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</si>
  <si>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</si>
  <si>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</si>
  <si>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</si>
  <si>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</si>
  <si>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</si>
  <si>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</si>
  <si>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</si>
  <si>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</si>
  <si>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</si>
  <si>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</si>
  <si>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</si>
  <si>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</si>
  <si>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</si>
  <si>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</si>
  <si>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</si>
  <si>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</si>
  <si>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</si>
  <si>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</si>
  <si>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</si>
  <si>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</si>
  <si>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</si>
  <si>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</si>
  <si>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</si>
  <si>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</si>
  <si>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</si>
  <si>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</si>
  <si>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</si>
  <si>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</si>
  <si>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</si>
  <si>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</si>
  <si>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</si>
  <si>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</si>
  <si>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</si>
  <si>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</si>
  <si>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</si>
  <si>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</si>
  <si>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</si>
  <si>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</si>
  <si>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</si>
  <si>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</si>
  <si>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</si>
  <si>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</si>
  <si>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</si>
  <si>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</si>
  <si>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</si>
  <si>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</si>
  <si>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</si>
  <si>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</si>
  <si>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</si>
  <si>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</si>
  <si>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</si>
  <si>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</si>
  <si>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</si>
  <si>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</si>
  <si>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</si>
  <si>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</si>
  <si>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</si>
  <si>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</si>
  <si>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</si>
  <si>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</si>
  <si>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</si>
  <si>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</si>
  <si>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</si>
  <si>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</si>
  <si>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</si>
  <si>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</si>
  <si>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</si>
  <si>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</si>
  <si>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</si>
  <si>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</si>
  <si>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</si>
  <si>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</si>
  <si>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</si>
  <si>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</si>
  <si>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</si>
  <si>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</si>
  <si>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</si>
  <si>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</si>
  <si>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</si>
  <si>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</si>
  <si>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</si>
  <si>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</si>
  <si>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</si>
  <si>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</si>
  <si>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</si>
  <si>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</si>
  <si>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</si>
  <si>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</si>
  <si>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</si>
  <si>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</si>
  <si>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</si>
  <si>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</si>
  <si>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</si>
  <si>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</si>
  <si>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</si>
  <si>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</si>
  <si>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</si>
  <si>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</si>
  <si>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</si>
  <si>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</si>
  <si>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</si>
  <si>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</si>
  <si>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</si>
  <si>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</si>
  <si>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</si>
  <si>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</si>
  <si>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</si>
  <si>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</si>
  <si>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</si>
  <si>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</si>
  <si>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</si>
  <si>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</si>
  <si>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</si>
  <si>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</si>
  <si>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</si>
  <si>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</si>
  <si>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</si>
  <si>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</si>
  <si>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</si>
  <si>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</si>
  <si>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</si>
  <si>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</si>
  <si>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</si>
  <si>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</si>
  <si>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</si>
  <si>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</si>
  <si>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</si>
  <si>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</si>
  <si>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</si>
  <si>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</si>
  <si>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</si>
  <si>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</si>
  <si>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</si>
  <si>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</si>
  <si>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</si>
  <si>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</si>
  <si>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</si>
  <si>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</si>
  <si>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</si>
  <si>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</si>
  <si>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</si>
  <si>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</si>
  <si>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</si>
  <si>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</si>
  <si>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</si>
  <si>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</si>
  <si>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</si>
  <si>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</si>
  <si>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</si>
  <si>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</si>
  <si>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</si>
  <si>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</si>
  <si>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</si>
  <si>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</si>
  <si>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</si>
  <si>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</si>
  <si>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</si>
  <si>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</si>
  <si>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</si>
  <si>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</si>
  <si>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</si>
  <si>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</si>
  <si>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</si>
  <si>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</si>
  <si>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</si>
  <si>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</si>
  <si>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</si>
  <si>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</si>
  <si>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</si>
  <si>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</si>
  <si>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</si>
  <si>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</si>
  <si>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</si>
  <si>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</si>
  <si>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</si>
  <si>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</si>
  <si>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</si>
  <si>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</si>
  <si>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</si>
  <si>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</si>
  <si>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</si>
  <si>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</si>
  <si>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</si>
  <si>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</si>
  <si>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</si>
  <si>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</si>
  <si>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</si>
  <si>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</si>
  <si>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</si>
  <si>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</si>
  <si>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</si>
  <si>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</si>
  <si>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</si>
  <si>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</si>
  <si>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</si>
  <si>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</si>
  <si>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</si>
  <si>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</si>
  <si>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</si>
  <si>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</si>
  <si>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</si>
  <si>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</si>
  <si>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</si>
  <si>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</si>
  <si>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</si>
  <si>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</si>
  <si>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</si>
  <si>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</si>
  <si>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</si>
  <si>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</si>
  <si>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</si>
  <si>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</si>
  <si>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</si>
  <si>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</si>
  <si>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</si>
  <si>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</si>
  <si>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</si>
  <si>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</si>
  <si>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</si>
  <si>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</si>
  <si>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</si>
  <si>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</si>
  <si>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</si>
  <si>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</si>
  <si>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</si>
  <si>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</si>
  <si>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</si>
  <si>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</si>
  <si>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</si>
  <si>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</si>
  <si>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</si>
  <si>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</si>
  <si>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</si>
  <si>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</si>
  <si>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</si>
  <si>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</si>
  <si>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</si>
  <si>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</si>
  <si>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</si>
  <si>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</si>
  <si>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</si>
  <si>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</si>
  <si>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</si>
  <si>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</si>
  <si>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</si>
  <si>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</si>
  <si>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</si>
  <si>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</si>
  <si>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</si>
  <si>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</si>
  <si>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</si>
  <si>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</si>
  <si>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</si>
  <si>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</si>
  <si>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</si>
  <si>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</si>
  <si>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</si>
  <si>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</si>
  <si>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</si>
  <si>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</si>
  <si>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</si>
  <si>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</si>
  <si>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</si>
  <si>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</si>
  <si>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</si>
  <si>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</si>
  <si>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</si>
  <si>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</si>
  <si>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</si>
  <si>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</si>
  <si>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</si>
  <si>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</si>
  <si>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</si>
  <si>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</si>
  <si>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</si>
  <si>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</si>
  <si>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</si>
  <si>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</si>
  <si>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</si>
  <si>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</si>
  <si>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</si>
  <si>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</si>
  <si>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</si>
  <si>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</si>
  <si>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</si>
  <si>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</si>
  <si>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</si>
  <si>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</si>
  <si>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</si>
  <si>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</si>
  <si>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</si>
  <si>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</si>
  <si>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</si>
  <si>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</si>
  <si>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</si>
  <si>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</si>
  <si>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</si>
  <si>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</si>
  <si>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</si>
  <si>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</si>
  <si>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</si>
  <si>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</si>
  <si>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</si>
  <si>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</si>
  <si>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</si>
  <si>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</si>
  <si>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</si>
  <si>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</si>
  <si>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</si>
  <si>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</si>
  <si>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</si>
  <si>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</si>
  <si>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</si>
  <si>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</si>
  <si>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</si>
  <si>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</si>
  <si>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</si>
  <si>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</si>
  <si>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</si>
  <si>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</si>
  <si>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</si>
  <si>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</si>
  <si>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</si>
  <si>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</si>
  <si>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</si>
  <si>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</si>
  <si>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</si>
  <si>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</si>
  <si>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</si>
  <si>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</si>
  <si>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</si>
  <si>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</si>
  <si>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</si>
  <si>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</si>
  <si>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</si>
  <si>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</si>
  <si>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</si>
  <si>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</si>
  <si>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</si>
  <si>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</si>
  <si>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</si>
  <si>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</si>
  <si>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</si>
  <si>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</si>
  <si>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</si>
  <si>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</si>
  <si>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</si>
  <si>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</si>
  <si>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</si>
  <si>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</si>
  <si>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</si>
  <si>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</si>
  <si>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</si>
  <si>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</si>
  <si>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</si>
  <si>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</si>
  <si>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</si>
  <si>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</si>
  <si>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</si>
  <si>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</si>
  <si>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</si>
  <si>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</si>
  <si>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</si>
  <si>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</si>
  <si>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</si>
  <si>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</si>
  <si>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</si>
  <si>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</si>
  <si>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</si>
  <si>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</si>
  <si>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</si>
  <si>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</si>
  <si>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</si>
  <si>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</si>
  <si>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</si>
  <si>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</si>
  <si>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</si>
  <si>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</si>
  <si>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</si>
  <si>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</si>
  <si>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</si>
  <si>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</si>
  <si>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</si>
  <si>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</si>
  <si>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</si>
  <si>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</si>
  <si>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</si>
  <si>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</si>
  <si>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</si>
  <si>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</si>
  <si>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</si>
  <si>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</si>
  <si>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</si>
  <si>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</si>
  <si>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</si>
  <si>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</si>
  <si>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</si>
  <si>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</si>
  <si>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</si>
  <si>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</si>
  <si>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</si>
  <si>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</si>
  <si>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</si>
  <si>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</si>
  <si>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</si>
  <si>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</si>
  <si>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</si>
  <si>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</si>
  <si>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</si>
  <si>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</si>
  <si>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</si>
  <si>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</si>
  <si>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</si>
  <si>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</si>
  <si>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</si>
  <si>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</si>
  <si>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</si>
  <si>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</si>
  <si>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</si>
  <si>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</si>
  <si>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</si>
  <si>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</si>
  <si>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</si>
  <si>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</si>
  <si>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</si>
  <si>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</si>
  <si>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</si>
  <si>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</si>
  <si>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</si>
  <si>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</si>
  <si>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</si>
  <si>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</si>
  <si>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</si>
  <si>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</si>
  <si>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</si>
  <si>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</si>
  <si>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</si>
  <si>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</si>
  <si>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</si>
  <si>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</si>
  <si>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</si>
  <si>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</si>
  <si>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</si>
  <si>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</si>
  <si>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</si>
  <si>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</si>
  <si>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</si>
  <si>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</si>
  <si>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</si>
  <si>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</si>
  <si>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</si>
  <si>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</si>
  <si>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</si>
  <si>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</si>
  <si>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</si>
  <si>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</si>
  <si>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</si>
  <si>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</si>
  <si>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</si>
  <si>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</si>
  <si>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</si>
  <si>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</si>
  <si>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</si>
  <si>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</si>
  <si>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</si>
  <si>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</si>
  <si>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</si>
  <si>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</si>
  <si>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</si>
  <si>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</si>
  <si>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</si>
  <si>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</si>
  <si>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</si>
  <si>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</si>
  <si>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</si>
  <si>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</si>
  <si>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</si>
  <si>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</si>
  <si>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</si>
  <si>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</si>
  <si>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</si>
  <si>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</si>
  <si>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</si>
  <si>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</si>
  <si>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</si>
  <si>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</si>
  <si>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</si>
  <si>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</si>
  <si>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</si>
  <si>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</si>
  <si>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</si>
  <si>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</si>
  <si>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</si>
  <si>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</si>
  <si>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</si>
  <si>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</si>
  <si>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</si>
  <si>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</si>
  <si>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</si>
  <si>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</si>
  <si>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</si>
  <si>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</si>
  <si>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</si>
  <si>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</si>
  <si>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</si>
  <si>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</si>
  <si>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</si>
  <si>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</si>
  <si>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</si>
  <si>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</si>
  <si>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</si>
  <si>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</si>
  <si>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</si>
  <si>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</si>
  <si>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</si>
  <si>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</si>
  <si>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</si>
  <si>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</si>
  <si>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</si>
  <si>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</si>
  <si>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</si>
  <si>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</si>
  <si>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</si>
  <si>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</si>
  <si>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</si>
  <si>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</si>
  <si>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</si>
  <si>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</si>
  <si>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</si>
  <si>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</si>
  <si>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</si>
  <si>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</si>
  <si>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</si>
  <si>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</si>
  <si>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</si>
  <si>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</si>
  <si>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</si>
  <si>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</si>
  <si>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</si>
  <si>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</si>
  <si>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</si>
  <si>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</si>
  <si>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</si>
  <si>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</si>
  <si>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</si>
  <si>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</si>
  <si>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</si>
  <si>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</si>
  <si>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</si>
  <si>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</si>
  <si>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</si>
  <si>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</si>
  <si>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</si>
  <si>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</si>
  <si>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</si>
  <si>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</si>
  <si>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</si>
  <si>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</si>
  <si>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</si>
  <si>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</si>
  <si>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</si>
  <si>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</si>
  <si>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</si>
  <si>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</si>
  <si>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</si>
  <si>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</si>
  <si>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</si>
  <si>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</si>
  <si>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</si>
  <si>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</si>
  <si>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</si>
  <si>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</si>
  <si>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</si>
  <si>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</si>
  <si>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</si>
  <si>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</si>
  <si>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</si>
  <si>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</si>
  <si>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</si>
  <si>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</si>
  <si>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</si>
  <si>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</si>
  <si>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</si>
  <si>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</si>
  <si>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</si>
  <si>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</si>
  <si>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</si>
  <si>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</si>
  <si>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</si>
  <si>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</si>
  <si>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</si>
  <si>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</si>
  <si>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</si>
  <si>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</si>
  <si>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</si>
  <si>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</si>
  <si>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</si>
  <si>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</si>
  <si>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</si>
  <si>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</si>
  <si>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</si>
  <si>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</si>
  <si>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</si>
  <si>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</si>
  <si>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</si>
  <si>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</si>
  <si>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</si>
  <si>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</si>
  <si>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</si>
  <si>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</si>
  <si>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</si>
  <si>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</si>
  <si>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</si>
  <si>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</si>
  <si>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</si>
  <si>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</si>
  <si>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</si>
  <si>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</si>
  <si>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</si>
  <si>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</si>
  <si>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</si>
  <si>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</si>
  <si>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</si>
  <si>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</si>
  <si>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</si>
  <si>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</si>
  <si>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</si>
  <si>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</si>
  <si>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</si>
  <si>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</si>
  <si>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</si>
  <si>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</si>
  <si>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</si>
  <si>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</si>
  <si>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</si>
  <si>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</si>
  <si>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</si>
  <si>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</si>
  <si>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</si>
  <si>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</si>
  <si>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</si>
  <si>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</si>
  <si>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</si>
  <si>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</si>
  <si>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</si>
  <si>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</si>
  <si>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</si>
  <si>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</si>
  <si>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</si>
  <si>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</si>
  <si>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</si>
  <si>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</si>
  <si>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</si>
  <si>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</si>
  <si>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</si>
  <si>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</si>
  <si>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</si>
  <si>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</si>
  <si>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</si>
  <si>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</si>
  <si>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</si>
  <si>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</si>
  <si>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</si>
  <si>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</si>
  <si>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</si>
  <si>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</si>
  <si>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</si>
  <si>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</si>
  <si>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</si>
  <si>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</si>
  <si>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</si>
  <si>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</si>
  <si>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</si>
  <si>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</si>
  <si>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</si>
  <si>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</si>
  <si>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</si>
  <si>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</si>
  <si>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</si>
  <si>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</si>
  <si>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</si>
  <si>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</si>
  <si>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</si>
  <si>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</si>
  <si>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</si>
  <si>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</si>
  <si>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</si>
  <si>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</si>
  <si>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</si>
  <si>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</si>
  <si>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</si>
  <si>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</si>
  <si>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</si>
  <si>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</si>
  <si>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</si>
  <si>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</si>
  <si>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</si>
  <si>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</si>
  <si>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</si>
  <si>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</si>
  <si>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</si>
  <si>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</si>
  <si>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</si>
  <si>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</si>
  <si>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</si>
  <si>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</si>
  <si>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</si>
  <si>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</si>
  <si>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</si>
  <si>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</si>
  <si>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</si>
  <si>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</si>
  <si>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</si>
  <si>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</si>
  <si>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</si>
  <si>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</si>
  <si>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</si>
  <si>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</si>
  <si>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</si>
  <si>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</si>
  <si>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</si>
  <si>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</si>
  <si>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</si>
  <si>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</si>
  <si>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</si>
  <si>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</si>
  <si>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</si>
  <si>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</si>
  <si>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</si>
  <si>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</si>
  <si>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</si>
  <si>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</si>
  <si>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</si>
  <si>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</si>
  <si>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</si>
  <si>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</si>
  <si>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</si>
  <si>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</si>
  <si>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</si>
  <si>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</si>
  <si>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</si>
  <si>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</si>
  <si>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</si>
  <si>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</si>
  <si>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</si>
  <si>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</si>
  <si>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</si>
  <si>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</si>
  <si>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</si>
  <si>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</si>
  <si>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</si>
  <si>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</si>
  <si>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</si>
  <si>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</si>
  <si>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</si>
  <si>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</si>
  <si>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</si>
  <si>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</si>
  <si>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</si>
  <si>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</si>
  <si>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</si>
  <si>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</si>
  <si>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</si>
  <si>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</si>
  <si>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</si>
  <si>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</si>
  <si>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</si>
  <si>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</si>
  <si>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</si>
  <si>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</si>
  <si>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</si>
  <si>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</si>
  <si>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</si>
  <si>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</si>
  <si>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</si>
  <si>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</si>
  <si>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</si>
  <si>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</si>
  <si>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</si>
  <si>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</si>
  <si>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</si>
  <si>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</si>
  <si>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</si>
  <si>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</si>
  <si>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</si>
  <si>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</si>
  <si>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</si>
  <si>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</si>
  <si>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</si>
  <si>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</si>
  <si>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</si>
  <si>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</si>
  <si>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</si>
  <si>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</si>
  <si>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</si>
  <si>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</si>
  <si>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</si>
  <si>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</si>
  <si>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</si>
  <si>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</si>
  <si>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</si>
  <si>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</si>
  <si>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</si>
  <si>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</si>
  <si>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</si>
  <si>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</si>
  <si>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</si>
  <si>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</si>
  <si>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</si>
  <si>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</si>
  <si>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</si>
  <si>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</si>
  <si>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</si>
  <si>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</si>
  <si>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</si>
  <si>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</si>
  <si>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</si>
  <si>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</si>
  <si>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</si>
  <si>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</si>
  <si>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</si>
  <si>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</si>
  <si>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</si>
  <si>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</si>
  <si>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</si>
  <si>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</si>
  <si>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</si>
  <si>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</si>
  <si>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</si>
  <si>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</si>
  <si>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</si>
  <si>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</si>
  <si>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</si>
  <si>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</si>
  <si>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</si>
  <si>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</si>
  <si>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</si>
  <si>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</si>
  <si>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</si>
  <si>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</si>
  <si>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</si>
  <si>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</si>
  <si>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</si>
  <si>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</si>
  <si>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</si>
  <si>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</si>
  <si>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</si>
  <si>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</si>
  <si>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</si>
  <si>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</si>
  <si>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</si>
  <si>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</si>
  <si>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</si>
  <si>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</si>
  <si>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</si>
  <si>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</si>
  <si>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</si>
  <si>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</si>
  <si>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</si>
  <si>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</si>
  <si>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</si>
  <si>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</si>
  <si>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</si>
  <si>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</si>
  <si>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</si>
  <si>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</si>
  <si>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</si>
  <si>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</si>
  <si>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</si>
  <si>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</si>
  <si>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</si>
  <si>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</si>
  <si>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</si>
  <si>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</si>
  <si>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</si>
  <si>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</si>
  <si>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</si>
  <si>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</si>
  <si>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</si>
  <si>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</si>
  <si>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</si>
  <si>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</si>
  <si>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</si>
  <si>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</si>
  <si>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</si>
  <si>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</si>
  <si>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</si>
  <si>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</si>
  <si>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</si>
  <si>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</si>
  <si>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</si>
  <si>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</si>
  <si>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</si>
  <si>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</si>
  <si>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</si>
  <si>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</si>
  <si>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</si>
  <si>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</si>
  <si>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</si>
  <si>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</si>
  <si>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</si>
  <si>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</si>
  <si>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</si>
  <si>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</si>
  <si>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</si>
  <si>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</si>
  <si>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</si>
  <si>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</si>
  <si>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</si>
  <si>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</si>
  <si>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</si>
  <si>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</si>
  <si>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</si>
  <si>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</si>
  <si>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</si>
  <si>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</si>
  <si>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</si>
  <si>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</si>
  <si>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</si>
  <si>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</si>
  <si>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</si>
  <si>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</si>
  <si>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</si>
  <si>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</si>
  <si>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</si>
  <si>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</si>
  <si>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</si>
  <si>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</si>
  <si>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</si>
  <si>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</si>
  <si>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</si>
  <si>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</si>
  <si>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</si>
  <si>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</si>
  <si>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</si>
  <si>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</si>
  <si>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</si>
  <si>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</si>
  <si>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</si>
  <si>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</si>
  <si>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</si>
  <si>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</si>
  <si>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</si>
  <si>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</si>
  <si>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</si>
  <si>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</si>
  <si>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</si>
  <si>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</si>
  <si>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</si>
  <si>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</si>
  <si>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</si>
  <si>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</si>
  <si>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</si>
  <si>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</si>
  <si>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</si>
  <si>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</si>
  <si>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</si>
  <si>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</si>
  <si>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</si>
  <si>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</si>
  <si>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</si>
  <si>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</si>
  <si>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</si>
  <si>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</si>
  <si>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</si>
  <si>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</si>
  <si>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</si>
  <si>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</si>
  <si>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</si>
  <si>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</si>
  <si>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</si>
  <si>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</si>
  <si>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</si>
  <si>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</si>
  <si>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</si>
  <si>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</si>
  <si>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</si>
  <si>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</si>
  <si>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</si>
  <si>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</si>
  <si>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</si>
  <si>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</si>
  <si>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</si>
  <si>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</si>
  <si>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</si>
  <si>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</si>
  <si>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</si>
  <si>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</si>
  <si>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</si>
  <si>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</si>
  <si>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</si>
  <si>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</si>
  <si>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</si>
  <si>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</si>
  <si>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</si>
  <si>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</si>
  <si>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</si>
  <si>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</si>
  <si>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</si>
  <si>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</si>
  <si>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</si>
  <si>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</si>
  <si>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</si>
  <si>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</si>
  <si>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</si>
  <si>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</si>
  <si>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</si>
  <si>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</si>
  <si>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</si>
  <si>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</si>
  <si>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</si>
  <si>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</si>
  <si>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</si>
  <si>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</si>
  <si>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</si>
  <si>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</si>
  <si>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</si>
  <si>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</si>
  <si>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</si>
  <si>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</si>
  <si>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</si>
  <si>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</si>
  <si>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</si>
  <si>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</si>
  <si>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</si>
  <si>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</si>
  <si>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</si>
  <si>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</si>
  <si>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</si>
  <si>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</si>
  <si>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</si>
  <si>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</si>
  <si>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</si>
  <si>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</si>
  <si>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</si>
  <si>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</si>
  <si>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</si>
  <si>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</si>
  <si>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</si>
  <si>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</si>
  <si>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</si>
  <si>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</si>
  <si>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</si>
  <si>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</si>
  <si>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</si>
  <si>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</si>
  <si>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</si>
  <si>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</si>
  <si>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</si>
  <si>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</si>
  <si>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</si>
  <si>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</si>
  <si>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</si>
  <si>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</si>
  <si>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</si>
  <si>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</si>
  <si>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</si>
  <si>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</si>
  <si>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</si>
  <si>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</si>
  <si>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</si>
  <si>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</si>
  <si>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</si>
  <si>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</si>
  <si>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</si>
  <si>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</si>
  <si>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</si>
  <si>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</si>
  <si>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</si>
  <si>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</si>
  <si>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</si>
  <si>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</si>
  <si>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</si>
  <si>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</si>
  <si>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</si>
  <si>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</si>
  <si>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</si>
  <si>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</si>
  <si>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</si>
  <si>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</si>
  <si>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</si>
  <si>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</si>
  <si>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</si>
  <si>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</si>
  <si>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</si>
  <si>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</si>
  <si>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</si>
  <si>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</si>
  <si>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</si>
  <si>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</si>
  <si>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</si>
  <si>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</si>
  <si>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</si>
  <si>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</si>
  <si>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</si>
  <si>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</si>
  <si>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</si>
  <si>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</si>
  <si>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</si>
  <si>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</si>
  <si>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</si>
  <si>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</si>
  <si>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</si>
  <si>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</si>
  <si>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</si>
  <si>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</si>
  <si>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</si>
  <si>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</si>
  <si>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</si>
  <si>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</si>
  <si>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</si>
  <si>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</si>
  <si>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</si>
  <si>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</si>
  <si>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</si>
  <si>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</si>
  <si>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</si>
  <si>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</si>
  <si>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</si>
  <si>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</si>
  <si>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</si>
  <si>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</si>
  <si>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</si>
  <si>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</si>
  <si>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</si>
  <si>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</si>
  <si>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</si>
  <si>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</si>
  <si>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</si>
  <si>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</si>
  <si>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</si>
  <si>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</si>
  <si>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</si>
  <si>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</si>
  <si>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</si>
  <si>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</si>
  <si>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</si>
  <si>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</si>
  <si>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</si>
  <si>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</si>
  <si>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</si>
  <si>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</si>
  <si>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</si>
  <si>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</si>
  <si>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</si>
  <si>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</si>
  <si>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</si>
  <si>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</si>
  <si>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</si>
  <si>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</si>
  <si>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</si>
  <si>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</si>
  <si>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</si>
  <si>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</si>
  <si>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</si>
  <si>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</si>
  <si>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</si>
  <si>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</si>
  <si>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</si>
  <si>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</si>
  <si>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</si>
  <si>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</si>
  <si>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</si>
  <si>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</si>
  <si>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</si>
  <si>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</si>
  <si>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</si>
  <si>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</si>
  <si>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</si>
  <si>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</si>
  <si>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</si>
  <si>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</si>
  <si>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</si>
  <si>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</si>
  <si>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</si>
  <si>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</si>
  <si>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</si>
  <si>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</si>
  <si>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</si>
  <si>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</si>
  <si>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</si>
  <si>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</si>
  <si>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</si>
  <si>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</si>
  <si>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</si>
  <si>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</si>
  <si>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</si>
  <si>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</si>
  <si>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</si>
  <si>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</si>
  <si>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</si>
  <si>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</si>
  <si>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</si>
  <si>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</si>
  <si>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</si>
  <si>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</si>
  <si>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</si>
  <si>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</si>
  <si>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</si>
  <si>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</si>
  <si>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</si>
  <si>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</si>
  <si>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</si>
  <si>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</si>
  <si>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</si>
  <si>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</si>
  <si>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</si>
  <si>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</si>
  <si>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</si>
  <si>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</si>
  <si>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</si>
  <si>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</si>
  <si>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</si>
  <si>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</si>
  <si>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</si>
  <si>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</si>
  <si>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</si>
  <si>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</si>
  <si>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</si>
  <si>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</si>
  <si>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</si>
  <si>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</si>
  <si>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</si>
  <si>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</si>
  <si>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</si>
  <si>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</si>
  <si>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</si>
  <si>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</si>
  <si>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</si>
  <si>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</si>
  <si>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</si>
  <si>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</si>
  <si>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</si>
  <si>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</si>
  <si>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</si>
  <si>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</si>
  <si>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</si>
  <si>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</si>
  <si>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</si>
  <si>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</si>
  <si>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</si>
  <si>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</si>
  <si>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</si>
  <si>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</si>
  <si>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</si>
  <si>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</si>
  <si>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</si>
  <si>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</si>
  <si>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</si>
  <si>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</si>
  <si>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</si>
  <si>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</si>
  <si>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</si>
  <si>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</si>
  <si>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</si>
  <si>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</si>
  <si>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</si>
  <si>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</si>
  <si>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</si>
  <si>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</si>
  <si>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</si>
  <si>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</si>
  <si>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</si>
  <si>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</si>
  <si>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</si>
  <si>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</si>
  <si>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</si>
  <si>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</si>
  <si>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</si>
  <si>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</si>
  <si>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</si>
  <si>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</si>
  <si>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</si>
  <si>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</si>
  <si>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</si>
  <si>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</si>
  <si>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</si>
  <si>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</si>
  <si>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</si>
  <si>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</si>
  <si>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</si>
  <si>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</si>
  <si>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</si>
  <si>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</si>
  <si>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</si>
  <si>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</si>
  <si>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</si>
  <si>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</si>
  <si>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</si>
  <si>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</si>
  <si>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</si>
  <si>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</si>
  <si>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</si>
  <si>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</si>
  <si>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</si>
  <si>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</si>
  <si>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</si>
  <si>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</si>
  <si>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</si>
  <si>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</si>
  <si>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</si>
  <si>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</si>
  <si>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</si>
  <si>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</si>
  <si>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</si>
  <si>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</si>
  <si>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</si>
  <si>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</si>
  <si>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</si>
  <si>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</si>
  <si>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</si>
  <si>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</si>
  <si>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</si>
  <si>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</si>
  <si>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</si>
  <si>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</si>
  <si>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</si>
  <si>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</si>
  <si>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</si>
  <si>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</si>
  <si>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</si>
  <si>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</si>
  <si>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</si>
  <si>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</si>
  <si>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</si>
  <si>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</si>
  <si>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</si>
  <si>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</si>
  <si>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</si>
  <si>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</si>
  <si>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</si>
  <si>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</si>
  <si>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</si>
  <si>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</si>
  <si>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</si>
  <si>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</si>
  <si>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</si>
  <si>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</si>
  <si>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</si>
  <si>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</si>
  <si>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</si>
  <si>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</si>
  <si>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</si>
  <si>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</si>
  <si>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</si>
  <si>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</si>
  <si>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</si>
  <si>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</si>
  <si>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</si>
  <si>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</si>
  <si>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</si>
  <si>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</si>
  <si>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</si>
  <si>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</si>
  <si>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</si>
  <si>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</si>
  <si>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</si>
  <si>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</si>
  <si>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</si>
  <si>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</si>
  <si>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</si>
  <si>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</si>
  <si>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</si>
  <si>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</si>
  <si>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</si>
  <si>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</si>
  <si>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</si>
  <si>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</si>
  <si>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</si>
  <si>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</si>
  <si>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</si>
  <si>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</si>
  <si>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</si>
  <si>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</si>
  <si>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</si>
  <si>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</si>
  <si>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</si>
  <si>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</si>
  <si>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</si>
  <si>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</si>
  <si>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</si>
  <si>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</si>
  <si>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</si>
  <si>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</si>
  <si>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</si>
  <si>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</si>
  <si>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</si>
  <si>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</si>
  <si>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</si>
  <si>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</si>
  <si>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</si>
  <si>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</si>
  <si>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</si>
  <si>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</si>
  <si>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</si>
  <si>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</si>
  <si>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</si>
  <si>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</si>
  <si>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</si>
  <si>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</si>
  <si>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</si>
  <si>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</si>
  <si>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</si>
  <si>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</si>
  <si>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</si>
  <si>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</si>
  <si>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</si>
  <si>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</si>
  <si>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</si>
  <si>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</si>
  <si>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</si>
  <si>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</si>
  <si>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</si>
  <si>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</si>
  <si>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</si>
  <si>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</si>
  <si>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</si>
  <si>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</si>
  <si>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</si>
  <si>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</si>
  <si>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</si>
  <si>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</si>
  <si>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</si>
  <si>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</si>
  <si>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</si>
  <si>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</si>
  <si>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</si>
  <si>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</si>
  <si>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</si>
  <si>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</si>
  <si>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</si>
  <si>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</si>
  <si>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</si>
  <si>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</si>
  <si>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</si>
  <si>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</si>
  <si>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</si>
  <si>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</si>
  <si>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</si>
  <si>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</si>
  <si>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</si>
  <si>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</si>
  <si>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</si>
  <si>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</si>
  <si>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</si>
  <si>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</si>
  <si>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</si>
  <si>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</si>
  <si>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</si>
  <si>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</si>
  <si>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</si>
  <si>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</si>
  <si>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</si>
  <si>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</si>
  <si>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</si>
  <si>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</si>
  <si>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</si>
  <si>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</si>
  <si>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</si>
  <si>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</si>
  <si>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</si>
  <si>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</si>
  <si>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</si>
  <si>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</si>
  <si>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</si>
  <si>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</si>
  <si>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</si>
  <si>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</si>
  <si>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</si>
  <si>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</si>
  <si>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</si>
  <si>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</si>
  <si>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</si>
  <si>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</si>
  <si>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</si>
  <si>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</si>
  <si>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</si>
  <si>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</si>
  <si>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</si>
  <si>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</si>
  <si>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</si>
  <si>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</si>
  <si>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</si>
  <si>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</si>
  <si>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</si>
  <si>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</si>
  <si>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</si>
  <si>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</si>
  <si>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</si>
  <si>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</si>
  <si>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</si>
  <si>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</si>
  <si>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</si>
  <si>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</si>
  <si>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</si>
  <si>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</si>
  <si>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</si>
  <si>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</si>
  <si>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</si>
  <si>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</si>
  <si>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</si>
  <si>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</si>
  <si>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</si>
  <si>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</si>
  <si>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</si>
  <si>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</si>
  <si>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</si>
  <si>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</si>
  <si>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</si>
  <si>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</si>
  <si>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</si>
  <si>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</si>
  <si>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</si>
  <si>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</si>
  <si>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</si>
  <si>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</si>
  <si>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</si>
  <si>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</si>
  <si>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</si>
  <si>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</si>
  <si>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</si>
  <si>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</si>
  <si>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</si>
  <si>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</si>
  <si>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</si>
  <si>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</si>
  <si>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</si>
  <si>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</si>
  <si>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</si>
  <si>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</si>
  <si>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</si>
  <si>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</si>
  <si>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</si>
  <si>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</si>
  <si>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</si>
  <si>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</si>
  <si>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</si>
  <si>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</si>
  <si>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</si>
  <si>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</si>
  <si>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</si>
  <si>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</si>
  <si>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</si>
  <si>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</si>
  <si>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</si>
  <si>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</si>
  <si>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</si>
  <si>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</si>
  <si>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</si>
  <si>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</si>
  <si>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</si>
  <si>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</si>
  <si>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</si>
  <si>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</si>
  <si>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</si>
  <si>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</si>
  <si>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</si>
  <si>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</si>
  <si>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</si>
  <si>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</si>
  <si>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</si>
  <si>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</si>
  <si>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</si>
  <si>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</si>
  <si>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</si>
  <si>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</si>
  <si>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</si>
  <si>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</si>
  <si>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</si>
  <si>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</si>
  <si>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</si>
  <si>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</si>
  <si>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</si>
  <si>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</si>
  <si>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</si>
  <si>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</si>
  <si>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</si>
  <si>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</si>
  <si>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</si>
  <si>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</si>
  <si>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</si>
  <si>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</si>
  <si>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</si>
  <si>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</si>
  <si>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</si>
  <si>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</si>
  <si>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</si>
  <si>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</si>
  <si>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</si>
  <si>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</si>
  <si>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</si>
  <si>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</si>
  <si>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</si>
  <si>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</si>
  <si>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</si>
  <si>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</si>
  <si>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</si>
  <si>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</si>
  <si>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</si>
  <si>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</si>
  <si>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</si>
  <si>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</si>
  <si>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</si>
  <si>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</si>
  <si>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</si>
  <si>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</si>
  <si>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</si>
  <si>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</si>
  <si>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</si>
  <si>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</si>
  <si>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</si>
  <si>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</si>
  <si>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</si>
  <si>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</si>
  <si>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</si>
  <si>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</si>
  <si>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</si>
  <si>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</si>
  <si>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</si>
  <si>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</si>
  <si>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</si>
  <si>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</si>
  <si>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</si>
  <si>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</si>
  <si>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</si>
  <si>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</si>
  <si>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</si>
  <si>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</si>
  <si>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</si>
  <si>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</si>
  <si>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</si>
  <si>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</si>
  <si>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</si>
  <si>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</si>
  <si>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</si>
  <si>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</si>
  <si>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</si>
  <si>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</si>
  <si>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</si>
  <si>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</si>
  <si>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</si>
  <si>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</si>
  <si>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</si>
  <si>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</si>
  <si>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</si>
  <si>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</si>
  <si>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</si>
  <si>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</si>
  <si>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</si>
  <si>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</si>
  <si>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</si>
  <si>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</si>
  <si>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</si>
  <si>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</si>
  <si>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</si>
  <si>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</si>
  <si>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</si>
  <si>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</si>
  <si>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</si>
  <si>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</si>
  <si>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</si>
  <si>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</si>
  <si>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</si>
  <si>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</si>
  <si>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</si>
  <si>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</si>
  <si>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</si>
  <si>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</si>
  <si>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</si>
  <si>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</si>
  <si>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</si>
  <si>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</si>
  <si>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</si>
  <si>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</si>
  <si>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</si>
  <si>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</si>
  <si>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</si>
  <si>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</si>
  <si>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</si>
  <si>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</si>
  <si>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</si>
  <si>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</si>
  <si>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</si>
  <si>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</si>
  <si>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</si>
  <si>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</si>
  <si>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</si>
  <si>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</si>
  <si>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</si>
  <si>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</si>
  <si>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</si>
  <si>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</si>
  <si>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</si>
  <si>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</si>
  <si>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</si>
  <si>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</si>
  <si>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</si>
  <si>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</si>
  <si>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</si>
  <si>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</si>
  <si>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</si>
  <si>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</si>
  <si>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</si>
  <si>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</si>
  <si>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</si>
  <si>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</si>
  <si>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</si>
  <si>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</si>
  <si>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</si>
  <si>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</si>
  <si>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</si>
  <si>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</si>
  <si>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</si>
  <si>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</si>
  <si>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</si>
  <si>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</si>
  <si>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</si>
  <si>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</si>
  <si>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</si>
  <si>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</si>
  <si>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</si>
  <si>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</si>
  <si>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</si>
  <si>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</si>
  <si>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</si>
  <si>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</si>
  <si>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</si>
  <si>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</si>
  <si>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</si>
  <si>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</si>
  <si>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</si>
  <si>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</si>
  <si>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</si>
  <si>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</si>
  <si>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</si>
  <si>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</si>
  <si>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</si>
  <si>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</si>
  <si>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</si>
  <si>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</si>
  <si>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</si>
  <si>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</si>
  <si>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</si>
  <si>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</si>
  <si>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</si>
  <si>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</si>
  <si>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</si>
  <si>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</si>
  <si>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</si>
  <si>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</si>
  <si>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</si>
  <si>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</si>
  <si>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</si>
  <si>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</si>
  <si>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</si>
  <si>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</si>
  <si>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</si>
  <si>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</si>
  <si>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</si>
  <si>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</si>
  <si>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</si>
  <si>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</si>
  <si>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</si>
  <si>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</si>
  <si>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</si>
  <si>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</si>
  <si>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</si>
  <si>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</si>
  <si>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</si>
  <si>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</si>
  <si>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</si>
  <si>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</si>
  <si>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</si>
  <si>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</si>
  <si>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</si>
  <si>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</si>
  <si>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</si>
  <si>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</si>
  <si>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</si>
  <si>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</si>
  <si>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</si>
  <si>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</si>
  <si>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</si>
  <si>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</si>
  <si>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</si>
  <si>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</si>
  <si>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</si>
  <si>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</si>
  <si>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</si>
  <si>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</si>
  <si>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</si>
  <si>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</si>
  <si>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</si>
  <si>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</si>
  <si>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</si>
  <si>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</si>
  <si>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</si>
  <si>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</si>
  <si>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</si>
  <si>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</si>
  <si>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</si>
  <si>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</si>
  <si>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</si>
  <si>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</si>
  <si>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</si>
  <si>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</si>
  <si>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</si>
  <si>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</si>
  <si>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</si>
  <si>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</si>
  <si>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</si>
  <si>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</si>
  <si>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</si>
  <si>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</si>
  <si>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</si>
  <si>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</si>
  <si>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</si>
  <si>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</si>
  <si>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</si>
  <si>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</si>
  <si>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</si>
  <si>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</si>
  <si>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</si>
  <si>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</si>
  <si>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</si>
  <si>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</si>
  <si>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</si>
  <si>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</si>
  <si>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</si>
  <si>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</si>
  <si>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</si>
  <si>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</si>
  <si>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</si>
  <si>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</si>
  <si>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</si>
  <si>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</si>
  <si>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</si>
  <si>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</si>
  <si>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</si>
  <si>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</si>
  <si>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</si>
  <si>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</si>
  <si>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</si>
  <si>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</si>
  <si>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</si>
  <si>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</si>
  <si>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</si>
  <si>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</si>
  <si>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</si>
  <si>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</si>
  <si>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</si>
  <si>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</si>
  <si>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</si>
  <si>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</si>
  <si>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</si>
  <si>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</si>
  <si>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</si>
  <si>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</si>
  <si>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</si>
  <si>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</si>
  <si>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</si>
  <si>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</si>
  <si>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</si>
  <si>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</si>
  <si>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</si>
  <si>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</si>
  <si>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</si>
  <si>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</si>
  <si>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</si>
  <si>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</si>
  <si>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</si>
  <si>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</si>
  <si>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</si>
  <si>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</si>
  <si>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</si>
  <si>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</si>
  <si>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</si>
  <si>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</si>
  <si>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</si>
  <si>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</si>
  <si>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</si>
  <si>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</si>
  <si>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</si>
  <si>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</si>
  <si>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</si>
  <si>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</si>
  <si>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</si>
  <si>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</si>
  <si>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</si>
  <si>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</si>
  <si>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</si>
  <si>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</si>
  <si>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</si>
  <si>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</si>
  <si>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</si>
  <si>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</si>
  <si>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</si>
  <si>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</si>
  <si>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</si>
  <si>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</si>
  <si>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</si>
  <si>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</si>
  <si>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</si>
  <si>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</si>
  <si>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</si>
  <si>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</si>
  <si>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</si>
  <si>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</si>
  <si>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</si>
  <si>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</si>
  <si>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</si>
  <si>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</si>
  <si>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</si>
  <si>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</si>
  <si>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</si>
  <si>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</si>
  <si>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</si>
  <si>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</si>
  <si>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</si>
  <si>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</si>
  <si>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</si>
  <si>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</si>
  <si>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</si>
  <si>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</si>
  <si>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</si>
  <si>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</si>
  <si>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</si>
  <si>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</si>
  <si>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</si>
  <si>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</si>
  <si>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</si>
  <si>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</si>
  <si>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</si>
  <si>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</si>
  <si>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</si>
  <si>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</si>
  <si>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</si>
  <si>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</si>
  <si>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</si>
  <si>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</si>
  <si>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</si>
  <si>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</si>
  <si>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</si>
  <si>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</si>
  <si>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</si>
  <si>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</si>
  <si>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</si>
  <si>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</si>
  <si>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</si>
  <si>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</si>
  <si>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</si>
  <si>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</si>
  <si>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</si>
  <si>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</si>
  <si>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</si>
  <si>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</si>
  <si>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</si>
  <si>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</si>
  <si>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</si>
  <si>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</si>
  <si>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</si>
  <si>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</si>
  <si>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</si>
  <si>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</si>
  <si>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</si>
  <si>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</si>
  <si>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</si>
  <si>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</si>
  <si>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</si>
  <si>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</si>
  <si>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</si>
  <si>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</si>
  <si>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</si>
  <si>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</si>
  <si>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</si>
  <si>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</si>
  <si>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</si>
  <si>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</si>
  <si>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</si>
  <si>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</si>
  <si>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</si>
  <si>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</si>
  <si>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</si>
  <si>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</si>
  <si>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</si>
  <si>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</si>
  <si>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</si>
  <si>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</si>
  <si>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</si>
  <si>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</si>
  <si>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</si>
  <si>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</si>
  <si>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</si>
  <si>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</si>
  <si>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</si>
  <si>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</si>
  <si>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</si>
  <si>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</si>
  <si>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</si>
  <si>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</si>
  <si>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</si>
  <si>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</si>
  <si>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</si>
  <si>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</si>
  <si>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</si>
  <si>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</si>
  <si>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</si>
  <si>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</si>
  <si>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</si>
  <si>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</si>
  <si>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</si>
  <si>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</si>
  <si>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</si>
  <si>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</si>
  <si>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</si>
  <si>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</si>
  <si>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</si>
  <si>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</si>
  <si>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</si>
  <si>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</si>
  <si>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</si>
  <si>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</si>
  <si>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</si>
  <si>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</si>
  <si>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</si>
  <si>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</si>
  <si>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</si>
  <si>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</si>
  <si>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</si>
  <si>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</si>
  <si>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</si>
  <si>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</si>
  <si>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</si>
  <si>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</si>
  <si>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</si>
  <si>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</si>
  <si>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</si>
  <si>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</si>
  <si>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</si>
  <si>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</si>
  <si>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</si>
  <si>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</si>
  <si>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</si>
  <si>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</si>
  <si>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</si>
  <si>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</si>
  <si>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</si>
  <si>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</si>
  <si>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</si>
  <si>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</si>
  <si>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</si>
  <si>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</si>
  <si>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</si>
  <si>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</si>
  <si>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</si>
  <si>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</si>
  <si>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</si>
  <si>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</si>
  <si>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</si>
  <si>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</si>
  <si>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</si>
  <si>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</si>
  <si>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</si>
  <si>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</si>
  <si>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</si>
  <si>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</si>
  <si>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</si>
  <si>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</si>
  <si>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</si>
  <si>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</si>
  <si>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</si>
  <si>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</si>
  <si>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</si>
  <si>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</si>
  <si>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</si>
  <si>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</si>
  <si>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</si>
  <si>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</si>
  <si>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</si>
  <si>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</si>
  <si>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</si>
  <si>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</si>
  <si>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</si>
  <si>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</si>
  <si>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</si>
  <si>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</si>
  <si>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</si>
  <si>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</si>
  <si>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</si>
  <si>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</si>
  <si>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</si>
  <si>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</si>
  <si>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</si>
  <si>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</si>
  <si>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</si>
  <si>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</si>
  <si>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</si>
  <si>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</si>
  <si>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</si>
  <si>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</si>
  <si>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</si>
  <si>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</si>
  <si>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</si>
  <si>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</si>
  <si>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</si>
  <si>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</si>
  <si>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</si>
  <si>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</si>
  <si>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</si>
  <si>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</si>
  <si>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</si>
  <si>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</si>
  <si>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</si>
  <si>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</si>
  <si>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</si>
  <si>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</si>
  <si>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</si>
  <si>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</si>
  <si>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</si>
  <si>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</si>
  <si>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</si>
  <si>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</si>
  <si>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</si>
  <si>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</si>
  <si>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</si>
  <si>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</si>
  <si>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</si>
  <si>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</si>
  <si>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</si>
  <si>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</si>
  <si>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</si>
  <si>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</si>
  <si>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</si>
  <si>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</si>
  <si>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</si>
  <si>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</si>
  <si>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</si>
  <si>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</si>
  <si>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</si>
  <si>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</si>
  <si>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</si>
  <si>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</si>
  <si>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</si>
  <si>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</si>
  <si>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</si>
  <si>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</si>
  <si>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</si>
  <si>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</si>
  <si>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</si>
  <si>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</si>
  <si>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</si>
  <si>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</si>
  <si>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</si>
  <si>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</si>
  <si>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</si>
  <si>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</si>
  <si>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</si>
  <si>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</si>
  <si>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</si>
  <si>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</si>
  <si>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</si>
  <si>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</si>
  <si>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</si>
  <si>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</si>
  <si>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</si>
  <si>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</si>
  <si>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</si>
  <si>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</si>
  <si>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</si>
  <si>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</si>
  <si>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</si>
  <si>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</si>
  <si>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</si>
  <si>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</si>
  <si>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</si>
  <si>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</si>
  <si>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</si>
  <si>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</si>
  <si>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</si>
  <si>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</si>
  <si>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</si>
  <si>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</si>
  <si>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</si>
  <si>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</si>
  <si>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</si>
  <si>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</si>
  <si>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</si>
  <si>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</si>
  <si>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</si>
  <si>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</si>
  <si>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</si>
  <si>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</si>
  <si>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</si>
  <si>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</si>
  <si>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</si>
  <si>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</si>
  <si>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</si>
  <si>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</si>
  <si>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</si>
  <si>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</si>
  <si>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</si>
  <si>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</si>
  <si>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</si>
  <si>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</si>
  <si>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</si>
  <si>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</si>
  <si>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</si>
  <si>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</si>
  <si>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</si>
  <si>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</si>
  <si>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</si>
  <si>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</si>
  <si>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</si>
  <si>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</si>
  <si>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</si>
  <si>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</si>
  <si>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</si>
  <si>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</si>
  <si>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</si>
  <si>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</si>
  <si>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</si>
  <si>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</si>
  <si>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</si>
  <si>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</si>
  <si>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</si>
  <si>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</si>
  <si>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</si>
  <si>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</si>
  <si>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</si>
  <si>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</si>
  <si>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</si>
  <si>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</si>
  <si>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</si>
  <si>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</si>
  <si>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</si>
  <si>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</si>
  <si>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</si>
  <si>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</si>
  <si>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</si>
  <si>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</si>
  <si>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</si>
  <si>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</si>
  <si>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</si>
  <si>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</si>
  <si>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</si>
  <si>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</si>
  <si>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</si>
  <si>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</si>
  <si>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</si>
  <si>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</si>
  <si>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</si>
  <si>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</si>
  <si>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</si>
  <si>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</si>
  <si>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</si>
  <si>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</si>
  <si>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</si>
  <si>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</si>
  <si>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</si>
  <si>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</si>
  <si>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</si>
  <si>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</si>
  <si>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</si>
  <si>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</si>
  <si>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</si>
  <si>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</si>
  <si>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</si>
  <si>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</si>
  <si>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</si>
  <si>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</si>
  <si>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</si>
  <si>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</si>
  <si>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</si>
  <si>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</si>
  <si>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</si>
  <si>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</si>
  <si>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</si>
  <si>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</si>
  <si>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</si>
  <si>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</si>
  <si>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</si>
  <si>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</si>
  <si>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</si>
  <si>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</si>
  <si>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</si>
  <si>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</si>
  <si>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</si>
  <si>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</si>
  <si>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</si>
  <si>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</si>
  <si>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</si>
  <si>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</si>
  <si>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</si>
  <si>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</si>
  <si>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</si>
  <si>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</si>
  <si>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</si>
  <si>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</si>
  <si>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</si>
  <si>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</si>
  <si>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</si>
  <si>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</si>
  <si>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</si>
  <si>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</si>
  <si>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</si>
  <si>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</si>
  <si>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</si>
  <si>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</si>
  <si>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</si>
  <si>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</si>
  <si>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</si>
  <si>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</si>
  <si>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</si>
  <si>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</si>
  <si>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</si>
  <si>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</si>
  <si>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</si>
  <si>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</si>
  <si>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</si>
  <si>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</si>
  <si>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</si>
  <si>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</si>
  <si>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</si>
  <si>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</si>
  <si>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</si>
  <si>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</si>
  <si>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</si>
  <si>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</si>
  <si>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</si>
  <si>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</si>
  <si>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</si>
  <si>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</si>
  <si>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</si>
  <si>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</si>
  <si>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</si>
  <si>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</si>
  <si>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</si>
  <si>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</si>
  <si>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</si>
  <si>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</si>
  <si>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</si>
  <si>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</si>
  <si>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</si>
  <si>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</si>
  <si>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</si>
  <si>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</si>
  <si>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</si>
  <si>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</si>
  <si>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</si>
  <si>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</si>
  <si>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</si>
  <si>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</si>
  <si>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</si>
  <si>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</si>
  <si>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</si>
  <si>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</si>
  <si>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</si>
  <si>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</si>
  <si>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</si>
  <si>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</si>
  <si>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</si>
  <si>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</si>
  <si>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</si>
  <si>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</si>
  <si>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</si>
  <si>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</si>
  <si>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</si>
  <si>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</si>
  <si>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</si>
  <si>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</si>
  <si>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</si>
  <si>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</si>
  <si>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</si>
  <si>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</si>
  <si>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</si>
  <si>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</si>
  <si>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</si>
  <si>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</si>
  <si>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</si>
  <si>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</si>
  <si>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</si>
  <si>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</si>
  <si>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</si>
  <si>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</si>
  <si>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</si>
  <si>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</si>
  <si>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</si>
  <si>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</si>
  <si>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</si>
  <si>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</si>
  <si>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</si>
  <si>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</si>
  <si>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</si>
  <si>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</si>
  <si>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</si>
  <si>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</si>
  <si>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</si>
  <si>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</si>
  <si>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</si>
  <si>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</si>
  <si>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</si>
  <si>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</si>
  <si>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</si>
  <si>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</si>
  <si>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</si>
  <si>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</si>
  <si>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</si>
  <si>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</si>
  <si>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</si>
  <si>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</si>
  <si>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</si>
  <si>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</si>
  <si>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</si>
  <si>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</si>
  <si>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</si>
  <si>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</si>
  <si>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</si>
  <si>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</si>
  <si>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</si>
  <si>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</si>
  <si>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</si>
  <si>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</si>
  <si>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</si>
  <si>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</si>
  <si>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</si>
  <si>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</si>
  <si>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</si>
  <si>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</si>
  <si>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</si>
  <si>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</si>
  <si>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</si>
  <si>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</si>
  <si>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</si>
  <si>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</si>
  <si>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</si>
  <si>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</si>
  <si>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</si>
  <si>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</si>
  <si>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</si>
  <si>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</si>
  <si>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</si>
  <si>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</si>
  <si>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</si>
  <si>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</si>
  <si>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</si>
  <si>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</si>
  <si>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</si>
  <si>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</si>
  <si>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</si>
  <si>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</si>
  <si>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</si>
  <si>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</si>
  <si>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</si>
  <si>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</si>
  <si>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</si>
  <si>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</si>
  <si>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</si>
  <si>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</si>
  <si>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</si>
  <si>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</si>
  <si>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</si>
  <si>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</si>
  <si>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</si>
  <si>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</si>
  <si>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</si>
  <si>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</si>
  <si>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</si>
  <si>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</si>
  <si>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</si>
  <si>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</si>
  <si>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</si>
  <si>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</si>
  <si>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</si>
  <si>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</si>
  <si>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</si>
  <si>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</si>
  <si>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</si>
  <si>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</si>
  <si>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</si>
  <si>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</si>
  <si>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</si>
  <si>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</si>
  <si>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</si>
  <si>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</si>
  <si>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</si>
  <si>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</si>
  <si>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</si>
  <si>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</si>
  <si>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</si>
  <si>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</si>
  <si>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</si>
  <si>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</si>
  <si>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</si>
  <si>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</si>
  <si>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</si>
  <si>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</si>
  <si>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</si>
  <si>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</si>
  <si>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</si>
  <si>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</si>
  <si>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</si>
  <si>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</si>
  <si>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</si>
  <si>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</si>
  <si>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</si>
  <si>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</si>
  <si>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</si>
  <si>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</si>
  <si>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</si>
  <si>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</si>
  <si>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</si>
  <si>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</si>
  <si>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</si>
  <si>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</si>
  <si>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</si>
  <si>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</si>
  <si>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</si>
  <si>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</si>
  <si>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</si>
  <si>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</si>
  <si>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</si>
  <si>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</si>
  <si>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</si>
  <si>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</si>
  <si>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</si>
  <si>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</si>
  <si>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</si>
  <si>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</si>
  <si>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</si>
  <si>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</si>
  <si>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</si>
  <si>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</si>
  <si>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</si>
  <si>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</si>
  <si>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</si>
  <si>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</si>
  <si>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</si>
  <si>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</si>
  <si>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</si>
  <si>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</si>
  <si>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</si>
  <si>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</si>
  <si>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</si>
  <si>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</si>
  <si>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</si>
  <si>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</si>
  <si>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</si>
  <si>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</si>
  <si>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</si>
  <si>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</si>
  <si>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</si>
  <si>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</si>
  <si>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</si>
  <si>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</si>
  <si>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</si>
  <si>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</si>
  <si>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</si>
  <si>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</si>
  <si>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</si>
  <si>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</si>
  <si>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</si>
  <si>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</si>
  <si>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</si>
  <si>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</si>
  <si>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</si>
  <si>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</si>
  <si>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</si>
  <si>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</si>
  <si>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</si>
  <si>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</si>
  <si>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</si>
  <si>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</si>
  <si>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</si>
  <si>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</si>
  <si>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</si>
  <si>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</si>
  <si>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</si>
  <si>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</si>
  <si>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</si>
  <si>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</si>
  <si>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</si>
  <si>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</si>
  <si>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</si>
  <si>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</si>
  <si>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</si>
  <si>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</si>
  <si>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</si>
  <si>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</si>
  <si>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</si>
  <si>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</si>
  <si>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</si>
  <si>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</si>
  <si>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</si>
  <si>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</si>
  <si>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</si>
  <si>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</si>
  <si>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</si>
  <si>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</si>
  <si>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</si>
  <si>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</si>
  <si>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</si>
  <si>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</si>
  <si>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</si>
  <si>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</si>
  <si>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</si>
  <si>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</si>
  <si>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</si>
  <si>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</si>
  <si>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</si>
  <si>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</si>
  <si>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</si>
  <si>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</si>
  <si>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</si>
  <si>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</si>
  <si>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</si>
  <si>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</si>
  <si>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</si>
  <si>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</si>
  <si>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</si>
  <si>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</si>
  <si>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</si>
  <si>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</si>
  <si>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</si>
  <si>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</si>
  <si>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</si>
  <si>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</si>
  <si>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</si>
  <si>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</si>
  <si>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</si>
  <si>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</si>
  <si>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</si>
  <si>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</si>
  <si>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</si>
  <si>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</si>
  <si>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</si>
  <si>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</si>
  <si>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</si>
  <si>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</si>
  <si>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</si>
  <si>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</si>
  <si>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</si>
  <si>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</si>
  <si>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</si>
  <si>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</si>
  <si>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</si>
  <si>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</si>
  <si>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</si>
  <si>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</si>
  <si>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</si>
  <si>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</si>
  <si>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</si>
  <si>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</si>
  <si>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</si>
  <si>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</si>
  <si>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</si>
  <si>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</si>
  <si>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</si>
  <si>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</si>
  <si>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</si>
  <si>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</si>
  <si>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</si>
  <si>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</si>
  <si>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</si>
  <si>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</si>
  <si>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</si>
  <si>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</si>
  <si>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</si>
  <si>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</si>
  <si>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</si>
  <si>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</si>
  <si>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</si>
  <si>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</si>
  <si>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</si>
  <si>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</si>
  <si>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</si>
  <si>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</si>
  <si>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</si>
  <si>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</si>
  <si>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</si>
  <si>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</si>
  <si>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</si>
  <si>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</si>
  <si>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</si>
  <si>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</si>
  <si>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</si>
  <si>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</si>
  <si>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</si>
  <si>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</si>
  <si>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</si>
  <si>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</si>
  <si>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</si>
  <si>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</si>
  <si>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</si>
  <si>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</si>
  <si>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</si>
  <si>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</si>
  <si>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</si>
  <si>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</si>
  <si>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</si>
  <si>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</si>
  <si>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</si>
  <si>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</si>
  <si>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</si>
  <si>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</si>
  <si>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</si>
  <si>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</si>
  <si>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</si>
  <si>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</si>
  <si>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</si>
  <si>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</si>
  <si>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</si>
  <si>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</si>
  <si>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</si>
  <si>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</si>
  <si>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</si>
  <si>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</si>
  <si>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</si>
  <si>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</si>
  <si>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</si>
  <si>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</si>
  <si>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</si>
  <si>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</si>
  <si>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</si>
  <si>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</si>
  <si>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</si>
  <si>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</si>
  <si>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</si>
  <si>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</si>
  <si>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</si>
  <si>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</si>
  <si>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</si>
  <si>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</si>
  <si>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</si>
  <si>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</si>
  <si>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</si>
  <si>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</si>
  <si>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</si>
  <si>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</si>
  <si>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</si>
  <si>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</si>
  <si>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</si>
  <si>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</si>
  <si>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</si>
  <si>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</si>
  <si>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</si>
  <si>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</si>
  <si>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</si>
  <si>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</si>
  <si>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</si>
  <si>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</si>
  <si>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</si>
  <si>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</si>
  <si>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</si>
  <si>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</si>
  <si>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</si>
  <si>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</si>
  <si>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</si>
  <si>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</si>
  <si>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</si>
  <si>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</si>
  <si>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</si>
  <si>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</si>
  <si>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</si>
  <si>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</si>
  <si>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</si>
  <si>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</si>
  <si>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</si>
  <si>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</si>
  <si>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</si>
  <si>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</si>
  <si>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</si>
  <si>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</si>
  <si>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</si>
  <si>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</si>
  <si>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</si>
  <si>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</si>
  <si>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</si>
  <si>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</si>
  <si>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</si>
  <si>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</si>
  <si>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</si>
  <si>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</si>
  <si>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</si>
  <si>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</si>
  <si>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</si>
  <si>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</si>
  <si>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</si>
  <si>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</si>
  <si>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</si>
  <si>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</si>
  <si>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</si>
  <si>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</si>
  <si>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</si>
  <si>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</si>
  <si>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</si>
  <si>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</si>
  <si>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</si>
  <si>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</si>
  <si>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</si>
  <si>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</si>
  <si>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</si>
  <si>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</si>
  <si>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</si>
  <si>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</si>
  <si>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</si>
  <si>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</si>
  <si>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</si>
  <si>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</si>
  <si>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</si>
  <si>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</si>
  <si>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</si>
  <si>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</si>
  <si>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</si>
  <si>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</si>
  <si>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</si>
  <si>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</si>
  <si>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</si>
  <si>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</si>
  <si>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</si>
  <si>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</si>
  <si>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</si>
  <si>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</si>
  <si>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</si>
  <si>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</si>
  <si>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</si>
  <si>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</si>
  <si>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</si>
  <si>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</si>
  <si>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</si>
  <si>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</si>
  <si>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</si>
  <si>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</si>
  <si>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</si>
  <si>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</si>
  <si>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</si>
  <si>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</si>
  <si>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</si>
  <si>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</si>
  <si>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</si>
  <si>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</si>
  <si>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</si>
  <si>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</si>
  <si>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</si>
  <si>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</si>
  <si>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</si>
  <si>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</si>
  <si>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</si>
  <si>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</si>
  <si>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</si>
  <si>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</si>
  <si>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</si>
  <si>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</si>
  <si>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</si>
  <si>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</si>
  <si>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</si>
  <si>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</si>
  <si>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</si>
  <si>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</si>
  <si>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</si>
  <si>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</si>
  <si>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</si>
  <si>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</si>
  <si>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</si>
  <si>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</si>
  <si>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</si>
  <si>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</si>
  <si>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</si>
  <si>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</si>
  <si>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</si>
  <si>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</si>
  <si>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</si>
  <si>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</si>
  <si>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</si>
  <si>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</si>
  <si>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</si>
  <si>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</si>
  <si>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</si>
  <si>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</si>
  <si>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</si>
  <si>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</si>
  <si>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</si>
  <si>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</si>
  <si>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</si>
  <si>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</si>
  <si>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</si>
  <si>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</si>
  <si>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</si>
  <si>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</si>
  <si>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</si>
  <si>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</si>
  <si>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</si>
  <si>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</si>
  <si>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</si>
  <si>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</si>
  <si>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</si>
  <si>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</si>
  <si>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</si>
  <si>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</si>
  <si>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</si>
  <si>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</si>
  <si>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</si>
  <si>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</si>
  <si>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</si>
  <si>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</si>
  <si>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</si>
  <si>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</si>
  <si>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</si>
  <si>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</si>
  <si>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</si>
  <si>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</si>
  <si>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</si>
  <si>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</si>
  <si>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</si>
  <si>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</si>
  <si>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</si>
  <si>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</si>
  <si>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</si>
  <si>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</si>
  <si>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</si>
  <si>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</si>
  <si>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</si>
  <si>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</si>
  <si>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</si>
  <si>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</si>
  <si>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</si>
  <si>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</si>
  <si>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</si>
  <si>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</si>
  <si>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</si>
  <si>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</si>
  <si>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</si>
  <si>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</si>
  <si>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</si>
  <si>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</si>
  <si>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</si>
  <si>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</si>
  <si>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</si>
  <si>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</si>
  <si>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</si>
  <si>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</si>
  <si>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</si>
  <si>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</si>
  <si>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</si>
  <si>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</si>
  <si>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</si>
  <si>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</si>
  <si>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</si>
  <si>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</si>
  <si>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</si>
  <si>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</si>
  <si>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</si>
  <si>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</si>
  <si>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</si>
  <si>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</si>
  <si>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</si>
  <si>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</si>
  <si>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</si>
  <si>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</si>
  <si>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</si>
  <si>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</si>
  <si>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</si>
  <si>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</si>
  <si>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</si>
  <si>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</si>
  <si>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</si>
  <si>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</si>
  <si>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</si>
  <si>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</si>
  <si>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</si>
  <si>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</si>
  <si>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</si>
  <si>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</si>
  <si>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</si>
  <si>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</si>
  <si>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</si>
  <si>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</si>
  <si>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</si>
  <si>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</si>
  <si>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</si>
  <si>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</si>
  <si>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</si>
  <si>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</si>
  <si>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</si>
  <si>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</si>
  <si>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</si>
  <si>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</si>
  <si>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</si>
  <si>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</si>
  <si>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</si>
  <si>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</si>
  <si>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</si>
  <si>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</si>
  <si>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</si>
  <si>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</si>
  <si>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</si>
  <si>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</si>
  <si>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</si>
  <si>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</si>
  <si>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</si>
  <si>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</si>
  <si>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</si>
  <si>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</si>
  <si>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</si>
  <si>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</si>
  <si>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</si>
  <si>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</si>
  <si>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</si>
  <si>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</si>
  <si>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</si>
  <si>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</si>
  <si>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</si>
  <si>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</si>
  <si>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</si>
  <si>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</si>
  <si>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</si>
  <si>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</si>
  <si>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</si>
  <si>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</si>
  <si>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</si>
  <si>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</si>
  <si>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</si>
  <si>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</si>
  <si>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</si>
  <si>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</si>
  <si>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</si>
  <si>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</si>
  <si>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</si>
  <si>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</si>
  <si>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</si>
  <si>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</si>
  <si>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</si>
  <si>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</si>
  <si>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</si>
  <si>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</si>
  <si>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</si>
  <si>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</si>
  <si>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</si>
  <si>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</si>
  <si>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</si>
  <si>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</si>
  <si>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</si>
  <si>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</si>
  <si>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</si>
  <si>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</si>
  <si>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</si>
  <si>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</si>
  <si>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</si>
  <si>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</si>
  <si>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</si>
  <si>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</si>
  <si>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</si>
  <si>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</si>
  <si>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</si>
  <si>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</si>
  <si>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</si>
  <si>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</si>
  <si>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</si>
  <si>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</si>
  <si>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</si>
  <si>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</si>
  <si>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</si>
  <si>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</si>
  <si>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</si>
  <si>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</si>
  <si>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</si>
  <si>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</si>
  <si>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</si>
  <si>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</si>
  <si>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</si>
  <si>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</si>
  <si>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</si>
  <si>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</si>
  <si>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</si>
  <si>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</si>
  <si>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</si>
  <si>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</si>
  <si>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</si>
  <si>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</si>
  <si>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</si>
  <si>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</si>
  <si>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</si>
  <si>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</si>
  <si>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</si>
  <si>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</si>
  <si>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</si>
  <si>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</si>
  <si>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</si>
  <si>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</si>
  <si>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</si>
  <si>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</si>
  <si>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</si>
  <si>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</si>
  <si>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</si>
  <si>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</si>
  <si>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</si>
  <si>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</si>
  <si>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</si>
  <si>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</si>
  <si>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</si>
  <si>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</si>
  <si>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</si>
  <si>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</si>
  <si>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</si>
  <si>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</si>
  <si>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</si>
  <si>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</si>
  <si>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</si>
  <si>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</si>
  <si>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</si>
  <si>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</si>
  <si>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</si>
  <si>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</si>
  <si>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</si>
  <si>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</si>
  <si>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</si>
  <si>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</si>
  <si>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</si>
  <si>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</si>
  <si>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</si>
  <si>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</si>
  <si>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</si>
  <si>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</si>
  <si>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</si>
  <si>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</si>
  <si>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</si>
  <si>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</si>
  <si>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</si>
  <si>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</si>
  <si>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</si>
  <si>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</si>
  <si>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</si>
  <si>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</si>
  <si>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</si>
  <si>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</si>
  <si>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</si>
  <si>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</si>
  <si>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</si>
  <si>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</si>
  <si>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</si>
  <si>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</si>
  <si>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</si>
  <si>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</si>
  <si>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</si>
  <si>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</si>
  <si>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</si>
  <si>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</si>
  <si>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</si>
  <si>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</si>
  <si>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</si>
  <si>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</si>
  <si>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</si>
  <si>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</si>
  <si>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</si>
  <si>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</si>
  <si>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</si>
  <si>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</si>
  <si>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</si>
  <si>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</si>
  <si>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</si>
  <si>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</si>
  <si>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</si>
  <si>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</si>
  <si>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</si>
  <si>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</si>
  <si>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</si>
  <si>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</si>
  <si>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</si>
  <si>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</si>
  <si>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</si>
  <si>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</si>
  <si>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</si>
  <si>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</si>
  <si>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</si>
  <si>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</si>
  <si>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</si>
  <si>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</si>
  <si>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</si>
  <si>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</si>
  <si>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</si>
  <si>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</si>
  <si>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</si>
  <si>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</si>
  <si>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</si>
  <si>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</si>
  <si>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</si>
  <si>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</si>
  <si>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</si>
  <si>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</si>
  <si>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</si>
  <si>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</si>
  <si>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</si>
  <si>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</si>
  <si>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</si>
  <si>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</si>
  <si>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</si>
  <si>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</si>
  <si>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</si>
  <si>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</si>
  <si>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</si>
  <si>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</si>
  <si>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</si>
  <si>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</si>
  <si>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</si>
  <si>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</si>
  <si>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</si>
  <si>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</si>
  <si>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</si>
  <si>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</si>
  <si>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</si>
  <si>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</si>
  <si>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</si>
  <si>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</si>
  <si>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</si>
  <si>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</si>
  <si>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</si>
  <si>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</si>
  <si>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</si>
  <si>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</si>
  <si>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</si>
  <si>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</si>
  <si>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</si>
  <si>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</si>
  <si>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</si>
  <si>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</si>
  <si>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</si>
  <si>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</si>
  <si>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</si>
  <si>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</si>
  <si>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</si>
  <si>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</si>
  <si>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</si>
  <si>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</si>
  <si>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</si>
  <si>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</si>
  <si>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</si>
  <si>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</si>
  <si>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</si>
  <si>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</si>
  <si>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</si>
  <si>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</si>
  <si>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</si>
  <si>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</si>
  <si>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</si>
  <si>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</si>
  <si>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</si>
  <si>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</si>
  <si>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</si>
  <si>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</si>
  <si>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</si>
  <si>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</si>
  <si>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</si>
  <si>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</si>
  <si>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</si>
  <si>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</si>
  <si>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</si>
  <si>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</si>
  <si>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</si>
  <si>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</si>
  <si>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</si>
  <si>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</si>
  <si>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</si>
  <si>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</si>
  <si>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</si>
  <si>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</si>
  <si>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</si>
  <si>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</si>
  <si>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</si>
  <si>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</si>
  <si>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</si>
  <si>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</si>
  <si>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</si>
  <si>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</si>
  <si>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</si>
  <si>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</si>
  <si>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</si>
  <si>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</si>
  <si>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</si>
  <si>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</si>
  <si>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</si>
  <si>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</si>
  <si>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</si>
  <si>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</si>
  <si>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</si>
  <si>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</si>
  <si>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</si>
  <si>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</si>
  <si>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</si>
  <si>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</si>
  <si>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</si>
  <si>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</si>
  <si>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</si>
  <si>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</si>
  <si>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</si>
  <si>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</si>
  <si>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</si>
  <si>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</si>
  <si>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</si>
  <si>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</si>
  <si>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</si>
  <si>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</si>
  <si>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</si>
  <si>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</si>
  <si>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</si>
  <si>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</si>
  <si>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</si>
  <si>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</si>
  <si>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</si>
  <si>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</si>
  <si>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</si>
  <si>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</si>
  <si>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</si>
  <si>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</si>
  <si>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</si>
  <si>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</si>
  <si>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</si>
  <si>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</si>
  <si>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</si>
  <si>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</si>
  <si>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</si>
  <si>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</si>
  <si>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</si>
  <si>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</si>
  <si>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</si>
  <si>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</si>
  <si>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</si>
  <si>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</si>
  <si>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</si>
  <si>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</si>
  <si>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</si>
  <si>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</si>
  <si>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</si>
  <si>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</si>
  <si>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</si>
  <si>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</si>
  <si>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</si>
  <si>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</si>
  <si>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</si>
  <si>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</si>
  <si>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</si>
  <si>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</si>
  <si>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</si>
  <si>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</si>
  <si>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</si>
  <si>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</si>
  <si>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</si>
  <si>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</si>
  <si>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</si>
  <si>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</si>
  <si>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</si>
  <si>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</si>
  <si>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</si>
  <si>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</si>
  <si>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</si>
  <si>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</si>
  <si>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</si>
  <si>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</si>
  <si>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</si>
  <si>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</si>
  <si>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</si>
  <si>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</si>
  <si>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</si>
  <si>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</si>
  <si>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</si>
  <si>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</si>
  <si>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</si>
  <si>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</si>
  <si>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</si>
  <si>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</si>
  <si>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</si>
  <si>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</si>
  <si>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</si>
  <si>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</si>
  <si>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</si>
  <si>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</si>
  <si>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</si>
  <si>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</si>
  <si>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</si>
  <si>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</si>
  <si>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</si>
  <si>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</si>
  <si>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</si>
  <si>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</si>
  <si>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</si>
  <si>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</si>
  <si>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</si>
  <si>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</si>
  <si>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</si>
  <si>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</si>
  <si>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</si>
  <si>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</si>
  <si>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</si>
  <si>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</si>
  <si>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</si>
  <si>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</si>
  <si>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</si>
  <si>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</si>
  <si>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</si>
  <si>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</si>
  <si>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</si>
  <si>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</si>
  <si>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</si>
  <si>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</si>
  <si>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</si>
  <si>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</si>
  <si>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</si>
  <si>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</si>
  <si>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</si>
  <si>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</si>
  <si>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</si>
  <si>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</si>
  <si>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</si>
  <si>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</si>
  <si>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</si>
  <si>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</si>
  <si>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</si>
  <si>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</si>
  <si>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</si>
  <si>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</si>
  <si>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</si>
  <si>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</si>
  <si>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</si>
  <si>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</si>
  <si>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</si>
  <si>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</si>
  <si>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</si>
  <si>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</si>
  <si>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</si>
  <si>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</si>
  <si>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</si>
  <si>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</si>
  <si>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</si>
  <si>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</si>
  <si>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</si>
  <si>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</si>
  <si>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</si>
  <si>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</si>
  <si>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</si>
  <si>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</si>
  <si>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</si>
  <si>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</si>
  <si>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</si>
  <si>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</si>
  <si>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</si>
  <si>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</si>
  <si>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</si>
  <si>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</si>
  <si>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</si>
  <si>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</si>
  <si>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</si>
  <si>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</si>
  <si>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</si>
  <si>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</si>
  <si>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</si>
  <si>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</si>
  <si>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</si>
  <si>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</si>
  <si>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</si>
  <si>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</si>
  <si>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</si>
  <si>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</si>
  <si>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</si>
  <si>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</si>
  <si>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</si>
  <si>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</si>
  <si>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</si>
  <si>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</si>
  <si>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</si>
  <si>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</si>
  <si>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</si>
  <si>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</si>
  <si>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</si>
  <si>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</si>
  <si>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</si>
  <si>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</si>
  <si>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</si>
  <si>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</si>
  <si>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</si>
  <si>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</si>
  <si>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</si>
  <si>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</si>
  <si>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</si>
  <si>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</si>
  <si>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</si>
  <si>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</si>
  <si>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</si>
  <si>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</si>
  <si>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</si>
  <si>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</si>
  <si>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</si>
  <si>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</si>
  <si>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</si>
  <si>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</si>
  <si>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</si>
  <si>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</si>
  <si>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</si>
  <si>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</si>
  <si>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</si>
  <si>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</si>
  <si>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</si>
  <si>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</si>
  <si>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</si>
  <si>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</si>
  <si>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</si>
  <si>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</si>
  <si>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</si>
  <si>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</si>
  <si>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</si>
  <si>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</si>
  <si>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</si>
  <si>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</si>
  <si>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</si>
  <si>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</si>
  <si>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</si>
  <si>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</si>
  <si>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</si>
  <si>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</si>
  <si>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</si>
  <si>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</si>
  <si>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</si>
  <si>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</si>
  <si>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</si>
  <si>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</si>
  <si>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</si>
  <si>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</si>
  <si>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</si>
  <si>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</si>
  <si>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</si>
  <si>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</si>
  <si>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</si>
  <si>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</si>
  <si>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</si>
  <si>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</si>
  <si>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</si>
  <si>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</si>
  <si>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</si>
  <si>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</si>
  <si>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</si>
  <si>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</si>
  <si>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</si>
  <si>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</si>
  <si>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</si>
  <si>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</si>
  <si>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</si>
  <si>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</si>
  <si>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</si>
  <si>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</si>
  <si>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</si>
  <si>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</si>
  <si>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</si>
  <si>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</si>
  <si>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</si>
  <si>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</si>
  <si>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</si>
  <si>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</si>
  <si>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</si>
  <si>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</si>
  <si>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</si>
  <si>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</si>
  <si>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</si>
  <si>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</si>
  <si>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</si>
  <si>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</si>
  <si>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</si>
  <si>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</si>
  <si>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</si>
  <si>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</si>
  <si>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</si>
  <si>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</si>
  <si>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</si>
  <si>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</si>
  <si>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</si>
  <si>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</si>
  <si>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</si>
  <si>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</si>
  <si>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</si>
  <si>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</si>
  <si>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</si>
  <si>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</si>
  <si>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</si>
  <si>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</si>
  <si>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</si>
  <si>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</si>
  <si>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</si>
  <si>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</si>
  <si>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</si>
  <si>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</si>
  <si>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</si>
  <si>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</si>
  <si>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</si>
  <si>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</si>
  <si>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</si>
  <si>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</si>
  <si>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</si>
  <si>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</si>
  <si>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</si>
  <si>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</si>
  <si>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</si>
  <si>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</si>
  <si>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</si>
  <si>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</si>
  <si>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</si>
  <si>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</si>
  <si>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</si>
  <si>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</si>
  <si>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</si>
  <si>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</si>
  <si>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</si>
  <si>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</si>
  <si>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</si>
  <si>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</si>
  <si>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</si>
  <si>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</si>
  <si>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</si>
  <si>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</si>
  <si>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</si>
  <si>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</si>
  <si>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</si>
  <si>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</si>
  <si>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</si>
  <si>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</si>
  <si>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</si>
  <si>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</si>
  <si>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</si>
  <si>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</si>
  <si>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</si>
  <si>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</si>
  <si>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</si>
  <si>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</si>
  <si>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</si>
  <si>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</si>
  <si>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</si>
  <si>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</si>
  <si>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</si>
  <si>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</si>
  <si>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</si>
  <si>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</si>
  <si>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</si>
  <si>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</si>
  <si>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</si>
  <si>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</si>
  <si>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</si>
  <si>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</si>
  <si>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</si>
  <si>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</si>
  <si>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</si>
  <si>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</si>
  <si>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</si>
  <si>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</si>
  <si>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</si>
  <si>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</si>
  <si>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</si>
  <si>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</si>
  <si>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</si>
  <si>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</si>
  <si>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</si>
  <si>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</si>
  <si>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</si>
  <si>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</si>
  <si>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</si>
  <si>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</si>
  <si>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</si>
  <si>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</si>
  <si>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</si>
  <si>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</si>
  <si>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</si>
  <si>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</si>
  <si>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</si>
  <si>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</si>
  <si>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</si>
  <si>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</si>
  <si>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</si>
  <si>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</si>
  <si>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</si>
  <si>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</si>
  <si>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</si>
  <si>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</si>
  <si>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</si>
  <si>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</si>
  <si>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</si>
  <si>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</si>
  <si>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</si>
  <si>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</si>
  <si>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</si>
  <si>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</si>
  <si>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</si>
  <si>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</si>
  <si>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</si>
  <si>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</si>
  <si>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</si>
  <si>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</si>
  <si>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</si>
  <si>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</si>
  <si>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</si>
  <si>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</si>
  <si>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</si>
  <si>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</si>
  <si>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</si>
  <si>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</si>
  <si>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</si>
  <si>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</si>
  <si>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</si>
  <si>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</si>
  <si>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</si>
  <si>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</si>
  <si>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</si>
  <si>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</si>
  <si>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</si>
  <si>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</si>
  <si>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</si>
  <si>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</si>
  <si>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</si>
  <si>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</si>
  <si>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</si>
  <si>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</si>
  <si>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</si>
  <si>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</si>
  <si>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</si>
  <si>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</si>
  <si>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</si>
  <si>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</si>
  <si>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</si>
  <si>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</si>
  <si>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</si>
  <si>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</si>
  <si>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</si>
  <si>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</si>
  <si>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</si>
  <si>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</si>
  <si>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</si>
  <si>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</si>
  <si>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</si>
  <si>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</si>
  <si>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</si>
  <si>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</si>
  <si>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</si>
  <si>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</si>
  <si>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</si>
  <si>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</si>
  <si>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</si>
  <si>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</si>
  <si>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</si>
  <si>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</si>
  <si>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</si>
  <si>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</si>
  <si>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</si>
  <si>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</si>
  <si>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</si>
  <si>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</si>
  <si>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</si>
  <si>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</si>
  <si>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</si>
  <si>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</si>
  <si>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</si>
  <si>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</si>
  <si>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</si>
  <si>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</si>
  <si>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</si>
  <si>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</si>
  <si>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</si>
  <si>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</si>
  <si>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</si>
  <si>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</si>
  <si>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</si>
  <si>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</si>
  <si>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</si>
  <si>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</si>
  <si>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</si>
  <si>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</si>
  <si>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</si>
  <si>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</si>
  <si>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</si>
  <si>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</si>
  <si>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</si>
  <si>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</si>
  <si>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</si>
  <si>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</si>
  <si>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</si>
  <si>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</si>
  <si>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</si>
  <si>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</si>
  <si>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</si>
  <si>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</si>
  <si>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</si>
  <si>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</si>
  <si>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</si>
  <si>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</si>
  <si>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</si>
  <si>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</si>
  <si>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</si>
  <si>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</si>
  <si>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</si>
  <si>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</si>
  <si>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</si>
  <si>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</si>
  <si>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</si>
  <si>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</si>
  <si>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</si>
  <si>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</si>
  <si>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</si>
  <si>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</si>
  <si>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</si>
  <si>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</si>
  <si>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</si>
  <si>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</si>
  <si>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</si>
  <si>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</si>
  <si>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</si>
  <si>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</si>
  <si>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</si>
  <si>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</si>
  <si>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</si>
  <si>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</si>
  <si>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</si>
  <si>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</si>
  <si>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</si>
  <si>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</si>
  <si>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</si>
  <si>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</si>
  <si>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</si>
  <si>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</si>
  <si>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</si>
  <si>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</si>
  <si>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</si>
  <si>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</si>
  <si>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</si>
  <si>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</si>
  <si>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</si>
  <si>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</si>
  <si>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</si>
  <si>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</si>
  <si>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</si>
  <si>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</si>
  <si>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</si>
  <si>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</si>
  <si>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</si>
  <si>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</si>
  <si>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</si>
  <si>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</si>
  <si>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</si>
  <si>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</si>
  <si>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</si>
  <si>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</si>
  <si>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</si>
  <si>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</si>
  <si>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</si>
  <si>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</si>
  <si>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</si>
  <si>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</si>
  <si>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</si>
  <si>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</si>
  <si>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</si>
  <si>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</si>
  <si>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</si>
  <si>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</si>
  <si>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</si>
  <si>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</si>
  <si>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</si>
  <si>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</si>
  <si>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</si>
  <si>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</si>
  <si>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</si>
  <si>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</si>
  <si>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</si>
  <si>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</si>
  <si>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</si>
  <si>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</si>
  <si>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</si>
  <si>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</si>
  <si>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</si>
  <si>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</si>
  <si>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</si>
  <si>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</si>
  <si>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</si>
  <si>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</si>
  <si>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</si>
  <si>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</si>
  <si>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</si>
  <si>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</si>
  <si>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</si>
  <si>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</si>
  <si>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</si>
  <si>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</si>
  <si>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</si>
  <si>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</si>
  <si>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</si>
  <si>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</si>
  <si>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</si>
  <si>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</si>
  <si>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</si>
  <si>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</si>
  <si>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</si>
  <si>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</si>
  <si>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</si>
  <si>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</si>
  <si>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</si>
  <si>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</si>
  <si>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</si>
  <si>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</si>
  <si>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</si>
  <si>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</si>
  <si>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</si>
  <si>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</si>
  <si>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</si>
  <si>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</si>
  <si>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</si>
  <si>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</si>
  <si>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</si>
  <si>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</si>
  <si>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</si>
  <si>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</si>
  <si>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</si>
  <si>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</si>
  <si>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</si>
  <si>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</si>
  <si>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</si>
  <si>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</si>
  <si>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</si>
  <si>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</si>
  <si>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</si>
  <si>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</si>
  <si>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</si>
  <si>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</si>
  <si>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</si>
  <si>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</si>
  <si>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</si>
  <si>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</si>
  <si>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</si>
  <si>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</si>
  <si>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</si>
  <si>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</si>
  <si>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</si>
  <si>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</si>
  <si>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</si>
  <si>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</si>
  <si>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</si>
  <si>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</si>
  <si>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</si>
  <si>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</si>
  <si>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</si>
  <si>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</si>
  <si>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</si>
  <si>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</si>
  <si>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</si>
  <si>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</si>
  <si>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</si>
  <si>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</si>
  <si>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</si>
  <si>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</si>
  <si>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</si>
  <si>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</si>
  <si>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</si>
  <si>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</si>
  <si>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</si>
  <si>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</si>
  <si>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</si>
  <si>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</si>
  <si>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</si>
  <si>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</si>
  <si>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</si>
  <si>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</si>
  <si>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</si>
  <si>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</si>
  <si>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</si>
  <si>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</si>
  <si>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</si>
  <si>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</si>
  <si>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</si>
  <si>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</si>
  <si>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</si>
  <si>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</si>
  <si>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</si>
  <si>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</si>
  <si>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</si>
  <si>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</si>
  <si>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</si>
  <si>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</si>
  <si>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</si>
  <si>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</si>
  <si>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</si>
  <si>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</si>
  <si>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</si>
  <si>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</si>
  <si>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</si>
  <si>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</si>
  <si>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</si>
  <si>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</si>
  <si>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</si>
  <si>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</si>
  <si>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</si>
  <si>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</si>
  <si>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</si>
  <si>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</si>
  <si>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</si>
  <si>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</si>
  <si>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</si>
  <si>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</si>
  <si>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</si>
  <si>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</si>
  <si>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</si>
  <si>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</si>
  <si>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</si>
  <si>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</si>
  <si>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</si>
  <si>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</si>
  <si>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</si>
  <si>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</si>
  <si>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</si>
  <si>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</si>
  <si>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</si>
  <si>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</si>
  <si>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</si>
  <si>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</si>
  <si>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</si>
  <si>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</si>
  <si>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</si>
  <si>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</si>
  <si>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</si>
  <si>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</si>
  <si>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</si>
  <si>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</si>
  <si>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</si>
  <si>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</si>
  <si>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</si>
  <si>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</si>
  <si>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</si>
  <si>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</si>
  <si>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</si>
  <si>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</si>
  <si>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</si>
  <si>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</si>
  <si>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</si>
  <si>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</si>
  <si>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</si>
  <si>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</si>
  <si>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</si>
  <si>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</si>
  <si>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</si>
  <si>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</si>
  <si>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</si>
  <si>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</si>
  <si>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</si>
  <si>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</si>
  <si>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</si>
  <si>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</si>
  <si>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</si>
  <si>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</si>
  <si>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</si>
  <si>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</si>
  <si>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</si>
  <si>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</si>
  <si>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</si>
  <si>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</si>
  <si>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</si>
  <si>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</si>
  <si>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</si>
  <si>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</si>
  <si>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</si>
  <si>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</si>
  <si>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</si>
  <si>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</si>
  <si>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</si>
  <si>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</si>
  <si>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</si>
  <si>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</si>
  <si>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</si>
  <si>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</si>
  <si>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</si>
  <si>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</si>
  <si>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</si>
  <si>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</si>
  <si>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</si>
  <si>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</si>
  <si>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</si>
  <si>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</si>
  <si>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</si>
  <si>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</si>
  <si>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</si>
  <si>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</si>
  <si>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</si>
  <si>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</si>
  <si>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</si>
  <si>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</si>
  <si>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</si>
  <si>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</si>
  <si>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</si>
  <si>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</si>
  <si>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</si>
  <si>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</si>
  <si>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</si>
  <si>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</si>
  <si>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</si>
  <si>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</si>
  <si>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</si>
  <si>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</si>
  <si>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</si>
  <si>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</si>
  <si>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</si>
  <si>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</si>
  <si>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</si>
  <si>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</si>
  <si>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</si>
  <si>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</si>
  <si>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</si>
  <si>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</si>
  <si>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</si>
  <si>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</si>
  <si>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</si>
  <si>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</si>
  <si>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</si>
  <si>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</si>
  <si>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</si>
  <si>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</si>
  <si>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</si>
  <si>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</si>
  <si>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</si>
  <si>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</si>
  <si>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</si>
  <si>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</si>
  <si>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</si>
  <si>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</si>
  <si>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</si>
  <si>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</si>
  <si>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</si>
  <si>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</si>
  <si>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</si>
  <si>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</si>
  <si>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</si>
  <si>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</si>
  <si>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</si>
  <si>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</si>
  <si>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</si>
  <si>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</si>
  <si>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</si>
  <si>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</si>
  <si>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</si>
  <si>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</si>
  <si>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</si>
  <si>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</si>
  <si>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</si>
  <si>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</si>
  <si>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</si>
  <si>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</si>
  <si>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</si>
  <si>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</si>
  <si>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</si>
  <si>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</si>
  <si>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</si>
  <si>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</si>
  <si>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</si>
  <si>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</si>
  <si>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</si>
  <si>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</si>
  <si>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</si>
  <si>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</si>
  <si>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</si>
  <si>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</si>
  <si>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</si>
  <si>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</si>
  <si>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</si>
  <si>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</si>
  <si>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</si>
  <si>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</si>
  <si>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</si>
  <si>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</si>
  <si>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</si>
  <si>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</si>
  <si>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</si>
  <si>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</si>
  <si>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</si>
  <si>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</si>
  <si>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</si>
  <si>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</si>
  <si>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</si>
  <si>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</si>
  <si>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</si>
  <si>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</si>
  <si>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</si>
  <si>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</si>
  <si>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</si>
  <si>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</si>
  <si>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</si>
  <si>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</si>
  <si>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</si>
  <si>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</si>
  <si>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</si>
  <si>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</si>
  <si>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</si>
  <si>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</si>
  <si>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</si>
  <si>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</si>
  <si>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</si>
  <si>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</si>
  <si>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</si>
  <si>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</si>
  <si>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</si>
  <si>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</si>
  <si>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</si>
  <si>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</si>
  <si>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</si>
  <si>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</si>
  <si>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</si>
  <si>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</si>
  <si>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</si>
  <si>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</si>
  <si>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</si>
  <si>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</si>
  <si>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</si>
  <si>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</si>
  <si>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</si>
  <si>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</si>
  <si>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</si>
  <si>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</si>
  <si>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</si>
  <si>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</si>
  <si>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</si>
  <si>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</si>
  <si>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</si>
  <si>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</si>
  <si>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</si>
  <si>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</si>
  <si>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</si>
  <si>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</si>
  <si>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</si>
  <si>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</si>
  <si>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</si>
  <si>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</si>
  <si>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</si>
  <si>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</si>
  <si>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</si>
  <si>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</si>
  <si>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</si>
  <si>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</si>
  <si>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</si>
  <si>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</si>
  <si>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</si>
  <si>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</si>
  <si>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</si>
  <si>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</si>
  <si>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</si>
  <si>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</si>
  <si>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</si>
  <si>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</si>
  <si>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</si>
  <si>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</si>
  <si>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</si>
  <si>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</si>
  <si>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</si>
  <si>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</si>
  <si>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</si>
  <si>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</si>
  <si>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</si>
  <si>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</si>
  <si>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</si>
  <si>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</si>
  <si>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</si>
  <si>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</si>
  <si>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</si>
  <si>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</si>
  <si>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</si>
  <si>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</si>
  <si>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</si>
  <si>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</si>
  <si>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</si>
  <si>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</si>
  <si>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</si>
  <si>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</si>
  <si>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</si>
  <si>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</si>
  <si>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</si>
  <si>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</si>
  <si>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</si>
  <si>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</si>
  <si>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</si>
  <si>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</si>
  <si>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</si>
  <si>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</si>
  <si>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</si>
  <si>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</si>
  <si>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</si>
  <si>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</si>
  <si>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</si>
  <si>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</si>
  <si>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</si>
  <si>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</si>
  <si>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</si>
  <si>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</si>
  <si>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</si>
  <si>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</si>
  <si>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</si>
  <si>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</si>
  <si>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</si>
  <si>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</si>
  <si>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</si>
  <si>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</si>
  <si>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</si>
  <si>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</si>
  <si>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</si>
  <si>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</si>
  <si>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</si>
  <si>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</si>
  <si>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</si>
  <si>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</si>
  <si>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</si>
  <si>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</si>
  <si>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</si>
  <si>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</si>
  <si>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</si>
  <si>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</si>
  <si>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</si>
  <si>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</si>
  <si>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</si>
  <si>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</si>
  <si>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</si>
  <si>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</si>
  <si>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</si>
  <si>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</si>
  <si>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</si>
  <si>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</si>
  <si>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</si>
  <si>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</si>
  <si>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</si>
  <si>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</si>
  <si>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</si>
  <si>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</si>
  <si>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</si>
  <si>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</si>
  <si>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</si>
  <si>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</si>
  <si>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</si>
  <si>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</si>
  <si>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</si>
  <si>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</si>
  <si>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</si>
  <si>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</si>
  <si>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</si>
  <si>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</si>
  <si>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</si>
  <si>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</si>
  <si>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</si>
  <si>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</si>
  <si>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</si>
  <si>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</si>
  <si>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</si>
  <si>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</si>
  <si>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</si>
  <si>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</si>
  <si>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</si>
  <si>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</si>
  <si>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</si>
  <si>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</si>
  <si>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</si>
  <si>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</si>
  <si>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</si>
  <si>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</si>
  <si>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</si>
  <si>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</si>
  <si>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</si>
  <si>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</si>
  <si>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</si>
  <si>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</si>
  <si>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</si>
  <si>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</si>
  <si>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</si>
  <si>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</si>
  <si>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</si>
  <si>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</si>
  <si>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</si>
  <si>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</si>
  <si>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</si>
  <si>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</si>
  <si>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</si>
  <si>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</si>
  <si>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</si>
  <si>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</si>
  <si>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</si>
  <si>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</si>
  <si>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</si>
  <si>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</si>
  <si>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</si>
  <si>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</si>
  <si>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</si>
  <si>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</si>
  <si>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</si>
  <si>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</si>
  <si>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</si>
  <si>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</si>
  <si>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</si>
  <si>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</si>
  <si>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</si>
  <si>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</si>
  <si>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</si>
  <si>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</si>
  <si>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</si>
  <si>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</si>
  <si>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</si>
  <si>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</si>
  <si>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</si>
  <si>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</si>
  <si>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</si>
  <si>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</si>
  <si>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</si>
  <si>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</si>
  <si>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</si>
  <si>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</si>
  <si>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</si>
  <si>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</si>
  <si>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</si>
  <si>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</si>
  <si>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</si>
  <si>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</si>
  <si>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</si>
  <si>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</si>
  <si>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</si>
  <si>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</si>
  <si>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</si>
  <si>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</si>
  <si>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</si>
  <si>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</si>
  <si>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</si>
  <si>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</si>
  <si>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</si>
  <si>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</si>
  <si>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</si>
  <si>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</si>
  <si>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</si>
  <si>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</si>
  <si>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</si>
  <si>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</si>
  <si>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</si>
  <si>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</si>
  <si>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</si>
  <si>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</si>
  <si>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</si>
  <si>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</si>
  <si>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</si>
  <si>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</si>
  <si>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</si>
  <si>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</si>
  <si>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</si>
  <si>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</si>
  <si>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</si>
  <si>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</si>
  <si>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</si>
  <si>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</si>
  <si>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</si>
  <si>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</si>
  <si>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</si>
  <si>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</si>
  <si>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</si>
  <si>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</si>
  <si>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</si>
  <si>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</si>
  <si>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</si>
  <si>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</si>
  <si>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</si>
  <si>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</si>
  <si>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</si>
  <si>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</si>
  <si>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</si>
  <si>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</si>
  <si>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</si>
  <si>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</si>
  <si>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</si>
  <si>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</si>
  <si>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</si>
  <si>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</si>
  <si>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</si>
  <si>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</si>
  <si>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</si>
  <si>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</si>
  <si>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</si>
  <si>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</si>
  <si>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</si>
  <si>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</si>
  <si>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</si>
  <si>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</si>
  <si>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</si>
  <si>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</si>
  <si>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</si>
  <si>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</si>
  <si>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</si>
  <si>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</si>
  <si>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</si>
  <si>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</si>
  <si>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</si>
  <si>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</si>
  <si>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</si>
  <si>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</si>
  <si>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</si>
  <si>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</si>
  <si>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</si>
  <si>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</si>
  <si>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</si>
  <si>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</si>
  <si>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</si>
  <si>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</si>
  <si>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</si>
  <si>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</si>
  <si>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</si>
  <si>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</si>
  <si>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</si>
  <si>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</si>
  <si>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</si>
  <si>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</si>
  <si>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</si>
  <si>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</si>
  <si>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</si>
  <si>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</si>
  <si>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</si>
  <si>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</si>
  <si>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</si>
  <si>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</si>
  <si>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</si>
  <si>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</si>
  <si>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</si>
  <si>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</si>
  <si>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</si>
  <si>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</si>
  <si>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</si>
  <si>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</si>
  <si>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</si>
  <si>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</si>
  <si>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</si>
  <si>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</si>
  <si>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</si>
  <si>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</si>
  <si>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</si>
  <si>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</si>
  <si>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</si>
  <si>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</si>
  <si>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</si>
  <si>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</si>
  <si>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</si>
  <si>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</si>
  <si>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</si>
  <si>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</si>
  <si>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</si>
  <si>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</si>
  <si>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</si>
  <si>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</si>
  <si>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</si>
  <si>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</si>
  <si>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</si>
  <si>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</si>
  <si>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</si>
  <si>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</si>
  <si>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</si>
  <si>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</si>
  <si>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</si>
  <si>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</si>
  <si>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</si>
  <si>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</si>
  <si>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</si>
  <si>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</si>
  <si>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</si>
  <si>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</si>
  <si>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</si>
  <si>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</si>
  <si>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</si>
  <si>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</si>
  <si>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</si>
  <si>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</si>
  <si>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</si>
  <si>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</si>
  <si>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</si>
  <si>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</si>
  <si>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</si>
  <si>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</si>
  <si>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</si>
  <si>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</si>
  <si>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</si>
  <si>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</si>
  <si>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</si>
  <si>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</si>
  <si>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</si>
  <si>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</si>
  <si>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</si>
  <si>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</si>
  <si>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</si>
  <si>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</si>
  <si>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</si>
  <si>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</si>
  <si>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</si>
  <si>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</si>
  <si>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</si>
  <si>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</si>
  <si>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</si>
  <si>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</si>
  <si>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</si>
  <si>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</si>
  <si>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</si>
  <si>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</si>
  <si>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</si>
  <si>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</si>
  <si>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</si>
  <si>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</si>
  <si>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</si>
  <si>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</si>
  <si>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</si>
  <si>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</si>
  <si>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</si>
  <si>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</si>
  <si>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</si>
  <si>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</si>
  <si>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</si>
  <si>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</si>
  <si>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</si>
  <si>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</si>
  <si>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</si>
  <si>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</si>
  <si>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</si>
  <si>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</si>
  <si>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</si>
  <si>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</si>
  <si>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</si>
  <si>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</si>
  <si>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</si>
  <si>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</si>
  <si>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</si>
  <si>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</si>
  <si>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</si>
  <si>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</si>
  <si>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</si>
  <si>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</si>
  <si>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</si>
  <si>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</si>
  <si>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</si>
  <si>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</si>
  <si>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</si>
  <si>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</si>
  <si>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</si>
  <si>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</si>
  <si>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</si>
  <si>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</si>
  <si>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</si>
  <si>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</si>
  <si>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</si>
  <si>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</si>
  <si>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</si>
  <si>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</si>
  <si>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</si>
  <si>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</si>
  <si>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</si>
  <si>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</si>
  <si>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</si>
  <si>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</si>
  <si>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</si>
  <si>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</si>
  <si>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</si>
  <si>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</si>
  <si>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</si>
  <si>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</si>
  <si>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</si>
  <si>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</si>
  <si>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</si>
  <si>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</si>
  <si>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</si>
  <si>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</si>
  <si>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</si>
  <si>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</si>
  <si>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</si>
  <si>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</si>
  <si>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</si>
  <si>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</si>
  <si>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</si>
  <si>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</si>
  <si>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</si>
  <si>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</si>
  <si>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</si>
  <si>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</si>
  <si>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</si>
  <si>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</si>
  <si>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</si>
  <si>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</si>
  <si>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</si>
  <si>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</si>
  <si>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</si>
  <si>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</si>
  <si>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</si>
  <si>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</si>
  <si>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</si>
  <si>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</si>
  <si>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</si>
  <si>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</si>
  <si>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</si>
  <si>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</si>
  <si>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</si>
  <si>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</si>
  <si>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</si>
  <si>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</si>
  <si>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</si>
  <si>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</si>
  <si>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</si>
  <si>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</si>
  <si>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</si>
  <si>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</si>
  <si>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</si>
  <si>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</si>
  <si>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</si>
  <si>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</si>
  <si>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</si>
  <si>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</si>
  <si>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</si>
  <si>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</si>
  <si>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</si>
  <si>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</si>
  <si>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</si>
  <si>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</si>
  <si>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</si>
  <si>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</si>
  <si>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</si>
  <si>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</si>
  <si>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</si>
  <si>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</si>
  <si>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</si>
  <si>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</si>
  <si>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</si>
  <si>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</si>
  <si>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</si>
  <si>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</si>
  <si>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</si>
  <si>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</si>
  <si>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</si>
  <si>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</si>
  <si>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</si>
  <si>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</si>
  <si>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</si>
  <si>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</si>
  <si>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</si>
  <si>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</si>
  <si>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</si>
  <si>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</si>
  <si>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</si>
  <si>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</si>
  <si>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</si>
  <si>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</si>
  <si>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</si>
  <si>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</si>
  <si>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</si>
  <si>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</si>
  <si>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</si>
  <si>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</si>
  <si>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</si>
  <si>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</si>
  <si>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</si>
  <si>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</si>
  <si>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</si>
  <si>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</si>
  <si>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</si>
  <si>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</si>
  <si>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</si>
  <si>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</si>
  <si>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</si>
  <si>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</si>
  <si>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</si>
  <si>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</si>
  <si>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</si>
  <si>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</si>
  <si>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</si>
  <si>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</si>
  <si>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</si>
  <si>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</si>
  <si>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</si>
  <si>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</si>
  <si>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</si>
  <si>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</si>
  <si>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</si>
  <si>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</si>
  <si>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</si>
  <si>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</si>
  <si>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</si>
  <si>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</si>
  <si>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</si>
  <si>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</si>
  <si>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</si>
  <si>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</si>
  <si>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</si>
  <si>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</si>
  <si>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</si>
  <si>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</si>
  <si>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</si>
  <si>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</si>
  <si>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</si>
  <si>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</si>
  <si>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</si>
  <si>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</si>
  <si>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</si>
  <si>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</si>
  <si>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</si>
  <si>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</si>
  <si>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</si>
  <si>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</si>
  <si>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</si>
  <si>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</si>
  <si>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</si>
  <si>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</si>
  <si>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</si>
  <si>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</si>
  <si>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</si>
  <si>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</si>
  <si>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</si>
  <si>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</si>
  <si>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</si>
  <si>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</si>
  <si>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</si>
  <si>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</si>
  <si>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</si>
  <si>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</si>
  <si>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</si>
  <si>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</si>
  <si>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</si>
  <si>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</si>
  <si>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</si>
  <si>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</si>
  <si>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</si>
  <si>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</si>
  <si>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</si>
  <si>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</si>
  <si>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</si>
  <si>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</si>
  <si>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</si>
  <si>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</si>
  <si>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</si>
  <si>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</si>
  <si>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</si>
  <si>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</si>
  <si>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</si>
  <si>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</si>
  <si>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</si>
  <si>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</si>
  <si>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</si>
  <si>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</si>
  <si>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</si>
  <si>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</si>
  <si>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</si>
  <si>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</si>
  <si>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</si>
  <si>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</si>
  <si>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</si>
  <si>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</si>
  <si>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</si>
  <si>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</si>
  <si>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</si>
  <si>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</si>
  <si>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</si>
  <si>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</si>
  <si>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</si>
  <si>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</si>
  <si>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</si>
  <si>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</si>
  <si>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</si>
  <si>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</si>
  <si>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</si>
  <si>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</si>
  <si>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</si>
  <si>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</si>
  <si>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</si>
  <si>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</si>
  <si>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</si>
  <si>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</si>
  <si>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</si>
  <si>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</si>
  <si>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</si>
  <si>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</si>
  <si>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</si>
  <si>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</si>
  <si>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</si>
  <si>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</si>
  <si>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</si>
  <si>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</si>
  <si>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</si>
  <si>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</si>
  <si>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</si>
  <si>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</si>
  <si>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</si>
  <si>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</si>
  <si>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</si>
  <si>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</si>
  <si>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</si>
  <si>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</si>
  <si>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</si>
  <si>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</si>
  <si>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</si>
  <si>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</si>
  <si>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</si>
  <si>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</si>
  <si>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</si>
  <si>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</si>
  <si>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</si>
  <si>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</si>
  <si>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</si>
  <si>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</si>
  <si>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</si>
  <si>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</si>
  <si>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</si>
  <si>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</si>
  <si>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</si>
  <si>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</si>
  <si>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</si>
  <si>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</si>
  <si>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</si>
  <si>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</si>
  <si>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</si>
  <si>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</si>
  <si>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</si>
  <si>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</si>
  <si>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</si>
  <si>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</si>
  <si>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</si>
  <si>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</si>
  <si>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</si>
  <si>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</si>
  <si>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</si>
  <si>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</si>
  <si>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</si>
  <si>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</si>
  <si>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</si>
  <si>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</si>
  <si>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</si>
  <si>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</si>
  <si>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</si>
  <si>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</si>
  <si>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</si>
  <si>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</si>
  <si>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</si>
  <si>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</si>
  <si>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</si>
  <si>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</si>
  <si>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</si>
  <si>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</si>
  <si>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</si>
  <si>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</si>
  <si>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</si>
  <si>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</si>
  <si>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</si>
  <si>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</si>
  <si>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</si>
  <si>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</si>
  <si>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</si>
  <si>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</si>
  <si>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</si>
  <si>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</si>
  <si>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</si>
  <si>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</si>
  <si>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</si>
  <si>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</si>
  <si>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</si>
  <si>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</si>
  <si>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</si>
  <si>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</si>
  <si>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</si>
  <si>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</si>
  <si>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</si>
  <si>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</si>
  <si>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</si>
  <si>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</si>
  <si>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</si>
  <si>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</si>
  <si>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</si>
  <si>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</si>
  <si>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</si>
  <si>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</si>
  <si>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</si>
  <si>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</si>
  <si>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</si>
  <si>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</si>
  <si>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</si>
  <si>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</si>
  <si>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</si>
  <si>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</si>
  <si>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</si>
  <si>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</si>
  <si>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</si>
  <si>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</si>
  <si>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</si>
  <si>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</si>
  <si>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</si>
  <si>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</si>
  <si>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</si>
  <si>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</si>
  <si>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</si>
  <si>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</si>
  <si>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</si>
  <si>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</si>
  <si>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</si>
  <si>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</si>
  <si>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</si>
  <si>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</si>
  <si>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</si>
  <si>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</si>
  <si>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</si>
  <si>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</si>
  <si>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</si>
  <si>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</si>
  <si>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</si>
  <si>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</si>
  <si>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</si>
  <si>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</si>
  <si>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</si>
  <si>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</si>
  <si>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</si>
  <si>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</si>
  <si>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</si>
  <si>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</si>
  <si>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</si>
  <si>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</si>
  <si>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</si>
  <si>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</si>
  <si>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</si>
  <si>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</si>
  <si>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</si>
  <si>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</si>
  <si>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</si>
  <si>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</si>
  <si>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</si>
  <si>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</si>
  <si>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</si>
  <si>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</si>
  <si>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</si>
  <si>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</si>
  <si>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</si>
  <si>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</si>
  <si>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</si>
  <si>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</si>
  <si>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</si>
  <si>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</si>
  <si>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</si>
  <si>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</si>
  <si>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</si>
  <si>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</si>
  <si>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</si>
  <si>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</si>
  <si>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</si>
  <si>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</si>
  <si>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</si>
  <si>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</si>
  <si>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</si>
  <si>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</si>
  <si>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</si>
  <si>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</si>
  <si>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</si>
  <si>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</si>
  <si>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</si>
  <si>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</si>
  <si>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</si>
  <si>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</si>
  <si>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</si>
  <si>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</si>
  <si>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</si>
  <si>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</si>
  <si>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</si>
  <si>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</si>
  <si>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</si>
  <si>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</si>
  <si>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</si>
  <si>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</si>
  <si>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</si>
  <si>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</si>
  <si>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</si>
  <si>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</si>
  <si>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</si>
  <si>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</si>
  <si>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</si>
  <si>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</si>
  <si>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</si>
  <si>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</si>
  <si>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</si>
  <si>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</si>
  <si>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</si>
  <si>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</si>
  <si>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</si>
  <si>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</si>
  <si>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</si>
  <si>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</si>
  <si>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</si>
  <si>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</si>
  <si>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</si>
  <si>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</si>
  <si>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</si>
  <si>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</si>
  <si>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</si>
  <si>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</si>
  <si>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</si>
  <si>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</si>
  <si>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</si>
  <si>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</si>
  <si>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</si>
  <si>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</si>
  <si>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</si>
  <si>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</si>
  <si>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</si>
  <si>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</si>
  <si>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</si>
  <si>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</si>
  <si>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</si>
  <si>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</si>
  <si>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</si>
  <si>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</si>
  <si>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</si>
  <si>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</si>
  <si>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</si>
  <si>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</si>
  <si>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</si>
  <si>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</si>
  <si>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</si>
  <si>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</si>
  <si>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</si>
  <si>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</si>
  <si>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</si>
  <si>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</si>
  <si>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</si>
  <si>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</si>
  <si>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</si>
  <si>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</si>
  <si>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</si>
  <si>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</si>
  <si>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</si>
  <si>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</si>
  <si>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</si>
  <si>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</si>
  <si>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</si>
  <si>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</si>
  <si>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</si>
  <si>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</si>
  <si>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</si>
  <si>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</si>
  <si>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</si>
  <si>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</si>
  <si>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</si>
  <si>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</si>
  <si>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</si>
  <si>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</si>
  <si>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</si>
  <si>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</si>
  <si>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</si>
  <si>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</si>
  <si>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</si>
  <si>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</si>
  <si>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</si>
  <si>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</si>
  <si>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</si>
  <si>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</si>
  <si>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</si>
  <si>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</si>
  <si>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</si>
  <si>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</si>
  <si>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</si>
  <si>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</si>
  <si>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</si>
  <si>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</si>
  <si>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</si>
  <si>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</si>
  <si>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</si>
  <si>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</si>
  <si>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</si>
  <si>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</si>
  <si>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</si>
  <si>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</si>
  <si>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</si>
  <si>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</si>
  <si>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</si>
  <si>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</si>
  <si>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</si>
  <si>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</si>
  <si>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</si>
  <si>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</si>
  <si>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</si>
  <si>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</si>
  <si>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</si>
  <si>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</si>
  <si>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</si>
  <si>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</si>
  <si>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</si>
  <si>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</si>
  <si>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</si>
  <si>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</si>
  <si>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</si>
  <si>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</si>
  <si>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</si>
  <si>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</si>
  <si>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</si>
  <si>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</si>
  <si>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</si>
  <si>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</si>
  <si>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</si>
  <si>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</si>
  <si>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</si>
  <si>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</si>
  <si>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</si>
  <si>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</si>
  <si>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</si>
  <si>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</si>
  <si>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</si>
  <si>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</si>
  <si>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</si>
  <si>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</si>
  <si>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</si>
  <si>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</si>
  <si>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</si>
  <si>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</si>
  <si>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</si>
  <si>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</si>
  <si>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</si>
  <si>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</si>
  <si>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</si>
  <si>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</si>
  <si>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</si>
  <si>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</si>
  <si>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</si>
  <si>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</si>
  <si>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</si>
  <si>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</si>
  <si>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</si>
  <si>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</si>
  <si>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</si>
  <si>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</si>
  <si>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</si>
  <si>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</si>
  <si>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</si>
  <si>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</si>
  <si>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</si>
  <si>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</si>
  <si>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</si>
  <si>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</si>
  <si>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</si>
  <si>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</si>
  <si>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</si>
  <si>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</si>
  <si>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</si>
  <si>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</si>
  <si>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</si>
  <si>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</si>
  <si>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</si>
  <si>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</si>
  <si>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</si>
  <si>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</si>
  <si>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</si>
  <si>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</si>
  <si>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</si>
  <si>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</si>
  <si>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</si>
  <si>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</si>
  <si>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</si>
  <si>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</si>
  <si>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</si>
  <si>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</si>
  <si>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</si>
  <si>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</si>
  <si>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</si>
  <si>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</si>
  <si>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</si>
  <si>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</si>
  <si>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</si>
  <si>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</si>
  <si>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</si>
  <si>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</si>
  <si>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</si>
  <si>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</si>
  <si>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</si>
  <si>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</si>
  <si>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</si>
  <si>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</si>
  <si>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</si>
  <si>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</si>
  <si>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</si>
  <si>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</si>
  <si>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</si>
  <si>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</si>
  <si>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</si>
  <si>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</si>
  <si>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</si>
  <si>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</si>
  <si>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</si>
  <si>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</si>
  <si>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</si>
  <si>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</si>
  <si>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</si>
  <si>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</si>
  <si>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</si>
  <si>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</si>
  <si>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</si>
  <si>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</si>
  <si>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</si>
  <si>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</si>
  <si>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</si>
  <si>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</si>
  <si>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</si>
  <si>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</si>
  <si>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</si>
  <si>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</si>
  <si>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</si>
  <si>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</si>
  <si>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</si>
  <si>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</si>
  <si>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</si>
  <si>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</si>
  <si>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</si>
  <si>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</si>
  <si>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</si>
  <si>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</si>
  <si>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</si>
  <si>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</si>
  <si>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</si>
  <si>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</si>
  <si>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</si>
  <si>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</si>
  <si>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</si>
  <si>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</si>
  <si>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</si>
  <si>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</si>
  <si>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</si>
  <si>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</si>
  <si>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</si>
  <si>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</si>
  <si>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</si>
  <si>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</si>
  <si>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</si>
  <si>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</si>
  <si>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</si>
  <si>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</si>
  <si>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</si>
  <si>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</si>
  <si>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</si>
  <si>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</si>
  <si>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</si>
  <si>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</si>
  <si>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</si>
  <si>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</si>
  <si>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</si>
  <si>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</si>
  <si>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</si>
  <si>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</si>
  <si>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</si>
  <si>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</si>
  <si>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</si>
  <si>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</si>
  <si>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</si>
  <si>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</si>
  <si>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</si>
  <si>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</si>
  <si>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</si>
  <si>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</si>
  <si>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</si>
  <si>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</si>
  <si>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</si>
  <si>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</si>
  <si>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</si>
  <si>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</si>
  <si>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</si>
  <si>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</si>
  <si>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</si>
  <si>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</si>
  <si>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</si>
  <si>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</si>
  <si>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</si>
  <si>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</si>
  <si>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</si>
  <si>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</si>
  <si>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</si>
  <si>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</si>
  <si>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</si>
  <si>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</si>
  <si>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</si>
  <si>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</si>
  <si>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</si>
  <si>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</si>
  <si>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</si>
  <si>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</si>
  <si>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</si>
  <si>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</si>
  <si>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</si>
  <si>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</si>
  <si>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</si>
  <si>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</si>
  <si>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</si>
  <si>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</si>
  <si>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</si>
  <si>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</si>
  <si>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</si>
  <si>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</si>
  <si>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</si>
  <si>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</si>
  <si>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</si>
  <si>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</si>
  <si>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</si>
  <si>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</si>
  <si>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</si>
  <si>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</si>
  <si>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</si>
  <si>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</si>
  <si>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</si>
  <si>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</si>
  <si>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</si>
  <si>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</si>
  <si>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</si>
  <si>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</si>
  <si>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</si>
  <si>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</si>
  <si>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</si>
  <si>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</si>
  <si>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</si>
  <si>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</si>
  <si>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</si>
  <si>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</si>
  <si>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</si>
  <si>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</si>
  <si>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</si>
  <si>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</si>
  <si>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</si>
  <si>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</si>
  <si>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</si>
  <si>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</si>
  <si>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</si>
  <si>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</si>
  <si>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</si>
  <si>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</si>
  <si>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</si>
  <si>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</si>
  <si>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</si>
  <si>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</si>
  <si>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</si>
  <si>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</si>
  <si>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</si>
  <si>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</si>
  <si>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</si>
  <si>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</si>
  <si>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</si>
  <si>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</si>
  <si>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</si>
  <si>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</si>
  <si>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</si>
  <si>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</si>
  <si>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</si>
  <si>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</si>
  <si>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</si>
  <si>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</si>
  <si>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</si>
  <si>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</si>
  <si>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</si>
  <si>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</si>
  <si>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</si>
  <si>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</si>
  <si>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</si>
  <si>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</si>
  <si>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</si>
  <si>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</si>
  <si>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</si>
  <si>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</si>
  <si>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</si>
  <si>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</si>
  <si>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</si>
  <si>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</si>
  <si>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</si>
  <si>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</si>
  <si>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</si>
  <si>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</si>
  <si>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</si>
  <si>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</si>
  <si>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</si>
  <si>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</si>
  <si>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</si>
  <si>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</si>
  <si>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</si>
  <si>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</si>
  <si>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</si>
  <si>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</si>
  <si>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</si>
  <si>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</si>
  <si>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</si>
  <si>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</si>
  <si>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</si>
  <si>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</si>
  <si>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</si>
  <si>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</si>
  <si>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</si>
  <si>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</si>
  <si>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</si>
  <si>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</si>
  <si>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</si>
  <si>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</si>
  <si>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</si>
  <si>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</si>
  <si>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</si>
  <si>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</si>
  <si>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</si>
  <si>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</si>
  <si>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</si>
  <si>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</si>
  <si>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</si>
  <si>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</si>
  <si>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</si>
  <si>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</si>
  <si>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</si>
  <si>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</si>
  <si>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</si>
  <si>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</si>
  <si>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</si>
  <si>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</si>
  <si>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</si>
  <si>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</si>
  <si>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</si>
  <si>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</si>
  <si>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</si>
  <si>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</si>
  <si>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</si>
  <si>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</si>
  <si>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</si>
  <si>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</si>
  <si>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</si>
  <si>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</si>
  <si>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</si>
  <si>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</si>
  <si>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</si>
  <si>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</si>
  <si>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</si>
  <si>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</si>
  <si>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</si>
  <si>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</si>
  <si>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</si>
  <si>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</si>
  <si>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</si>
  <si>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</si>
  <si>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</si>
  <si>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</si>
  <si>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</si>
  <si>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</si>
  <si>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</si>
  <si>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</si>
  <si>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</si>
  <si>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</si>
  <si>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</si>
  <si>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</si>
  <si>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</si>
  <si>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</si>
  <si>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</si>
  <si>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</si>
  <si>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</si>
  <si>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</si>
  <si>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</si>
  <si>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</si>
  <si>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</si>
  <si>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</si>
  <si>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</si>
  <si>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</si>
  <si>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</si>
  <si>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</si>
  <si>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</si>
  <si>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</si>
  <si>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</si>
  <si>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</si>
  <si>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</si>
  <si>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</si>
  <si>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</si>
  <si>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</si>
  <si>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</si>
  <si>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</si>
  <si>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</si>
  <si>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</si>
  <si>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</si>
  <si>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</si>
  <si>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</si>
  <si>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</si>
  <si>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</si>
  <si>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</si>
  <si>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</si>
  <si>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</si>
  <si>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</si>
  <si>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</si>
  <si>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</si>
  <si>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</si>
  <si>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</si>
  <si>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</si>
  <si>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</si>
  <si>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</si>
  <si>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</si>
  <si>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</si>
  <si>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</si>
  <si>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</si>
  <si>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</si>
  <si>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</si>
  <si>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</si>
  <si>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</si>
  <si>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</si>
  <si>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</si>
  <si>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</si>
  <si>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</si>
  <si>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</si>
  <si>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</si>
  <si>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</si>
  <si>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</si>
  <si>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</si>
  <si>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</si>
  <si>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</si>
  <si>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</si>
  <si>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</si>
  <si>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</si>
  <si>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</si>
  <si>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</si>
  <si>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</si>
  <si>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</si>
  <si>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</si>
  <si>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</si>
  <si>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</si>
  <si>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</si>
  <si>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</si>
  <si>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</si>
  <si>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</si>
  <si>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</si>
  <si>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</si>
  <si>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</si>
  <si>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</si>
  <si>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</si>
  <si>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</si>
  <si>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</si>
  <si>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</si>
  <si>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</si>
  <si>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</si>
  <si>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</si>
  <si>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</si>
  <si>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</si>
  <si>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</si>
  <si>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</si>
  <si>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</si>
  <si>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</si>
  <si>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</si>
  <si>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</si>
  <si>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</si>
  <si>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</si>
  <si>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</si>
  <si>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</si>
  <si>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</si>
  <si>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</si>
  <si>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</si>
  <si>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</si>
  <si>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</si>
  <si>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</si>
  <si>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</si>
  <si>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</si>
  <si>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</si>
  <si>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</si>
  <si>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</si>
  <si>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</si>
  <si>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</si>
  <si>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</si>
  <si>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</si>
  <si>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</si>
  <si>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</si>
  <si>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</si>
  <si>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</si>
  <si>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</si>
  <si>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</si>
  <si>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</si>
  <si>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</si>
  <si>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</si>
  <si>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</si>
  <si>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</si>
  <si>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</si>
  <si>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</si>
  <si>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</si>
  <si>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</si>
  <si>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</si>
  <si>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</si>
  <si>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</si>
  <si>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</si>
  <si>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</si>
  <si>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</si>
  <si>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</si>
  <si>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</si>
  <si>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</si>
  <si>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</si>
  <si>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</si>
  <si>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</si>
  <si>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</si>
  <si>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</si>
  <si>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</si>
  <si>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</si>
  <si>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</si>
  <si>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</si>
  <si>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</si>
  <si>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</si>
  <si>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</si>
  <si>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</si>
  <si>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</si>
  <si>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</si>
  <si>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</si>
  <si>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</si>
  <si>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</si>
  <si>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</si>
  <si>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</si>
  <si>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</si>
  <si>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</si>
  <si>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</si>
  <si>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</si>
  <si>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</si>
  <si>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</si>
  <si>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</si>
  <si>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</si>
  <si>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</si>
  <si>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</si>
  <si>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</si>
  <si>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</si>
  <si>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</si>
  <si>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</si>
  <si>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</si>
  <si>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</si>
  <si>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</si>
  <si>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</si>
  <si>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</si>
  <si>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</si>
  <si>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</si>
  <si>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</si>
  <si>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</si>
  <si>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</si>
  <si>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</si>
  <si>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</si>
  <si>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</si>
  <si>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</si>
  <si>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</si>
  <si>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</si>
  <si>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</si>
  <si>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</si>
  <si>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</si>
  <si>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</si>
  <si>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</si>
  <si>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</si>
  <si>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</si>
  <si>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</si>
  <si>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</si>
  <si>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</si>
  <si>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</si>
  <si>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</si>
  <si>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</si>
  <si>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</si>
  <si>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</si>
  <si>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</si>
  <si>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</si>
  <si>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</si>
  <si>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</si>
  <si>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</si>
  <si>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</si>
  <si>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</si>
  <si>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</si>
  <si>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</si>
  <si>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</si>
  <si>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</si>
  <si>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</si>
  <si>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</si>
  <si>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</si>
  <si>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</si>
  <si>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</si>
  <si>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</si>
  <si>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</si>
  <si>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</si>
  <si>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</si>
  <si>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</si>
  <si>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</si>
  <si>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</si>
  <si>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</si>
  <si>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</si>
  <si>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</si>
  <si>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</si>
  <si>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</si>
  <si>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</si>
  <si>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</si>
  <si>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</si>
  <si>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</si>
  <si>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</si>
  <si>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</si>
  <si>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</si>
  <si>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</si>
  <si>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</si>
  <si>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</si>
  <si>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</si>
  <si>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</si>
  <si>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</si>
  <si>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</si>
  <si>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</si>
  <si>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</si>
  <si>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</si>
  <si>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</si>
  <si>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</si>
  <si>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</si>
  <si>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</si>
  <si>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</si>
  <si>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</si>
  <si>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</si>
  <si>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</si>
  <si>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</si>
  <si>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</si>
  <si>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</si>
  <si>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</si>
  <si>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</si>
  <si>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</si>
  <si>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</si>
  <si>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</si>
  <si>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</si>
  <si>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</si>
  <si>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</si>
  <si>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</si>
  <si>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</si>
  <si>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</si>
  <si>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</si>
  <si>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</si>
  <si>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</si>
  <si>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</si>
  <si>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</si>
  <si>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</si>
  <si>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</si>
  <si>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</si>
  <si>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</si>
  <si>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</si>
  <si>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</si>
  <si>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</si>
  <si>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</si>
  <si>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</si>
  <si>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</si>
  <si>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</si>
  <si>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</si>
  <si>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</si>
  <si>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</si>
  <si>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</si>
  <si>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</si>
  <si>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</si>
  <si>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</si>
  <si>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</si>
  <si>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</si>
  <si>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</si>
  <si>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</si>
  <si>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</si>
  <si>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</si>
  <si>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</si>
  <si>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</si>
  <si>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</si>
  <si>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</si>
  <si>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</si>
  <si>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</si>
  <si>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</si>
  <si>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</si>
  <si>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</si>
  <si>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</si>
  <si>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</si>
  <si>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</si>
  <si>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</si>
  <si>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</si>
  <si>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</si>
  <si>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</si>
  <si>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</si>
  <si>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</si>
  <si>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</si>
  <si>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</si>
  <si>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</si>
  <si>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</si>
  <si>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</si>
  <si>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</si>
  <si>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</si>
  <si>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</si>
  <si>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</si>
  <si>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</si>
  <si>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</si>
  <si>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</si>
  <si>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</si>
  <si>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</si>
  <si>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</si>
  <si>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</si>
  <si>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</si>
  <si>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</si>
  <si>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</si>
  <si>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</si>
  <si>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</si>
  <si>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</si>
  <si>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</si>
  <si>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</si>
  <si>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</si>
  <si>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</si>
  <si>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</si>
  <si>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</si>
  <si>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</si>
  <si>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</si>
  <si>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</si>
  <si>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</si>
  <si>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</si>
  <si>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</si>
  <si>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</si>
  <si>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</si>
  <si>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</si>
  <si>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</si>
  <si>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</si>
  <si>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</si>
  <si>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</si>
  <si>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</si>
  <si>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</si>
  <si>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</si>
  <si>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</si>
  <si>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</si>
  <si>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</si>
  <si>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</si>
  <si>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</si>
  <si>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</si>
  <si>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</si>
  <si>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</si>
  <si>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</si>
  <si>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</si>
  <si>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</si>
  <si>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</si>
  <si>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</si>
  <si>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</si>
  <si>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</si>
  <si>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</si>
  <si>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</si>
  <si>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</si>
  <si>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</si>
  <si>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</si>
  <si>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</si>
  <si>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</si>
  <si>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</si>
  <si>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</si>
  <si>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</si>
  <si>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</si>
  <si>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</si>
  <si>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</si>
  <si>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</si>
  <si>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</si>
  <si>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</si>
  <si>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</si>
  <si>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</si>
  <si>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</si>
  <si>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</si>
  <si>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</si>
  <si>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</si>
  <si>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</si>
  <si>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</si>
  <si>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</si>
  <si>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</si>
  <si>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</si>
  <si>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</si>
  <si>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</si>
  <si>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</si>
  <si>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</si>
  <si>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</si>
  <si>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</si>
  <si>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</si>
  <si>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</si>
  <si>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</si>
  <si>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</si>
  <si>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</si>
  <si>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</si>
  <si>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</si>
  <si>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</si>
  <si>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</si>
  <si>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</si>
  <si>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</si>
  <si>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</si>
  <si>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</si>
  <si>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</si>
  <si>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</si>
  <si>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</si>
  <si>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</si>
  <si>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</si>
  <si>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</si>
  <si>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</si>
  <si>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</si>
  <si>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</si>
  <si>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</si>
  <si>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</si>
  <si>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</si>
  <si>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</si>
  <si>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</si>
  <si>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</si>
  <si>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</si>
  <si>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</si>
  <si>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</si>
  <si>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</si>
  <si>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</si>
  <si>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</si>
  <si>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</si>
  <si>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</si>
  <si>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</si>
  <si>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</si>
  <si>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</si>
  <si>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</si>
  <si>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</si>
  <si>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</si>
  <si>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</si>
  <si>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</si>
  <si>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</si>
  <si>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</si>
  <si>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</si>
  <si>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</si>
  <si>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</si>
  <si>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</si>
  <si>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</si>
  <si>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</si>
  <si>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</si>
  <si>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</si>
  <si>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</si>
  <si>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</si>
  <si>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</si>
  <si>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</si>
  <si>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</si>
  <si>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</si>
  <si>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</si>
  <si>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</si>
  <si>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</si>
  <si>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</si>
  <si>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</si>
  <si>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</si>
  <si>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</si>
  <si>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</si>
  <si>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</si>
  <si>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</si>
  <si>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</si>
  <si>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</si>
  <si>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</si>
  <si>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</si>
  <si>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</si>
  <si>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</si>
  <si>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</si>
  <si>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</si>
  <si>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</si>
  <si>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</si>
  <si>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</si>
  <si>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</si>
  <si>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</si>
  <si>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</si>
  <si>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</si>
  <si>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</si>
  <si>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</si>
  <si>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</si>
  <si>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</si>
  <si>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</si>
  <si>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</si>
  <si>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</si>
  <si>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</si>
  <si>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</si>
  <si>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</si>
  <si>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</si>
  <si>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</si>
  <si>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</si>
  <si>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</si>
  <si>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</si>
  <si>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</si>
  <si>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</si>
  <si>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</si>
  <si>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</si>
  <si>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</si>
  <si>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</si>
  <si>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</si>
  <si>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</si>
  <si>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</si>
  <si>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</si>
  <si>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</si>
  <si>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</si>
  <si>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</si>
  <si>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</si>
  <si>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</si>
  <si>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</si>
  <si>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</si>
  <si>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</si>
  <si>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</si>
  <si>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</si>
  <si>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</si>
  <si>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</si>
  <si>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</si>
  <si>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</si>
  <si>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</si>
  <si>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</si>
  <si>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</si>
  <si>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</si>
  <si>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</si>
  <si>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</si>
  <si>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</si>
  <si>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</si>
  <si>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</si>
  <si>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</si>
  <si>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</si>
  <si>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</si>
  <si>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</si>
  <si>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</si>
  <si>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</si>
  <si>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</si>
  <si>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</si>
  <si>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</si>
  <si>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</si>
  <si>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</si>
  <si>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</si>
  <si>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</si>
  <si>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</si>
  <si>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</si>
  <si>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</si>
  <si>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</si>
  <si>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</si>
  <si>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</si>
  <si>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</si>
  <si>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</si>
  <si>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</si>
  <si>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</si>
  <si>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</si>
  <si>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</si>
  <si>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</si>
  <si>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</si>
  <si>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</si>
  <si>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</si>
  <si>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</si>
  <si>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</si>
  <si>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</si>
  <si>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</si>
  <si>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</si>
  <si>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</si>
  <si>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</si>
  <si>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</si>
  <si>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</si>
  <si>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</si>
  <si>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</si>
  <si>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</si>
  <si>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</si>
  <si>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</si>
  <si>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</si>
  <si>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</si>
  <si>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</si>
  <si>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</si>
  <si>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</si>
  <si>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</si>
  <si>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</si>
  <si>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</si>
  <si>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</si>
  <si>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</si>
  <si>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</si>
  <si>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</si>
  <si>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</si>
  <si>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</si>
  <si>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</si>
  <si>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</si>
  <si>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</si>
  <si>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</si>
  <si>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</si>
  <si>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</si>
  <si>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</si>
  <si>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</si>
  <si>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</si>
  <si>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</si>
  <si>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</si>
  <si>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</si>
  <si>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</si>
  <si>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</si>
  <si>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</si>
  <si>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</si>
  <si>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</si>
  <si>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</si>
  <si>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</si>
  <si>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</si>
  <si>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</si>
  <si>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</si>
  <si>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</si>
  <si>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</si>
  <si>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</si>
  <si>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</si>
  <si>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</si>
  <si>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</si>
  <si>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</si>
  <si>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</si>
  <si>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</si>
  <si>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</si>
  <si>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</si>
  <si>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</si>
  <si>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</si>
  <si>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</si>
  <si>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</si>
  <si>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</si>
  <si>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</si>
  <si>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</si>
  <si>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</si>
  <si>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</si>
  <si>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</si>
  <si>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</si>
  <si>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</si>
  <si>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</si>
  <si>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</si>
  <si>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</si>
  <si>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</si>
  <si>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</si>
  <si>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</si>
  <si>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</si>
  <si>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</si>
  <si>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</si>
  <si>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</si>
  <si>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</si>
  <si>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</si>
  <si>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</si>
  <si>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</si>
  <si>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</si>
  <si>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</si>
  <si>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</si>
  <si>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</si>
  <si>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</si>
  <si>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</si>
  <si>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</si>
  <si>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</si>
  <si>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</si>
  <si>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</si>
  <si>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</si>
  <si>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</si>
  <si>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</si>
  <si>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</si>
  <si>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</si>
  <si>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</si>
  <si>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</si>
  <si>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</si>
  <si>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</si>
  <si>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</si>
  <si>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</si>
  <si>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</si>
  <si>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</si>
  <si>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</si>
  <si>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</si>
  <si>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</si>
  <si>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</si>
  <si>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</si>
  <si>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</si>
  <si>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</si>
  <si>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</si>
  <si>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</si>
  <si>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</si>
  <si>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</si>
  <si>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</si>
  <si>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</si>
  <si>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</si>
  <si>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</si>
  <si>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</si>
  <si>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</si>
  <si>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</si>
  <si>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</si>
  <si>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</si>
  <si>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</si>
  <si>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</si>
  <si>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</si>
  <si>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</si>
  <si>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</si>
  <si>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</si>
  <si>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</si>
  <si>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</si>
  <si>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</si>
  <si>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</si>
  <si>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</si>
  <si>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</si>
  <si>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</si>
  <si>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</si>
  <si>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</si>
  <si>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</si>
  <si>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</si>
  <si>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</si>
  <si>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</si>
  <si>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</si>
  <si>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</si>
  <si>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</si>
  <si>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</si>
  <si>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</si>
  <si>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</si>
  <si>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</si>
  <si>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</si>
  <si>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</si>
  <si>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</si>
  <si>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</si>
  <si>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</si>
  <si>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</si>
  <si>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</si>
  <si>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</si>
  <si>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</si>
  <si>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</si>
  <si>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</si>
  <si>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</si>
  <si>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</si>
  <si>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</si>
  <si>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</si>
  <si>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</si>
  <si>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</si>
  <si>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</si>
  <si>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</si>
  <si>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</si>
  <si>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</si>
  <si>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</si>
  <si>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</si>
  <si>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</si>
  <si>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</si>
  <si>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</si>
  <si>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</si>
  <si>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</si>
  <si>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</si>
  <si>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</si>
  <si>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</si>
  <si>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</si>
  <si>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</si>
  <si>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</si>
  <si>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</si>
  <si>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</si>
  <si>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</si>
  <si>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</si>
  <si>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</si>
  <si>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</si>
  <si>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</si>
  <si>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</si>
  <si>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</si>
  <si>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</si>
  <si>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</si>
  <si>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</si>
  <si>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</si>
  <si>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</si>
  <si>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</si>
  <si>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</si>
  <si>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</si>
  <si>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</si>
  <si>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</si>
  <si>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</si>
  <si>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</si>
  <si>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</si>
  <si>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</si>
  <si>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</si>
  <si>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</si>
  <si>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</si>
  <si>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</si>
  <si>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</si>
  <si>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</si>
  <si>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</si>
  <si>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</si>
  <si>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</si>
  <si>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</si>
  <si>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</si>
  <si>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</si>
  <si>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</si>
  <si>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</si>
  <si>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</si>
  <si>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</si>
  <si>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</si>
  <si>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</si>
  <si>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</si>
  <si>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</si>
  <si>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</si>
  <si>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</si>
  <si>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</si>
  <si>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</si>
  <si>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</si>
  <si>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</si>
  <si>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</si>
  <si>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</si>
  <si>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</si>
  <si>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</si>
  <si>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</si>
  <si>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</si>
  <si>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</si>
  <si>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</si>
  <si>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</si>
  <si>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</si>
  <si>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</si>
  <si>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</si>
  <si>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</si>
  <si>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</si>
  <si>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</si>
  <si>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</si>
  <si>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</si>
  <si>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</si>
  <si>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</si>
  <si>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</si>
  <si>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</si>
  <si>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</si>
  <si>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</si>
  <si>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</si>
  <si>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</si>
  <si>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</si>
  <si>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</si>
  <si>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</si>
  <si>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</si>
  <si>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</si>
  <si>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</si>
  <si>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</si>
  <si>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</si>
  <si>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</si>
  <si>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</si>
  <si>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</si>
  <si>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</si>
  <si>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</si>
  <si>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</si>
  <si>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</si>
  <si>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</si>
  <si>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</si>
  <si>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</si>
  <si>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</si>
  <si>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</si>
  <si>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</si>
  <si>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</si>
  <si>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</si>
  <si>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</si>
  <si>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</si>
  <si>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</si>
  <si>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</si>
  <si>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</si>
  <si>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</si>
  <si>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</si>
  <si>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</si>
  <si>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</si>
  <si>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</si>
  <si>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</si>
  <si>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</si>
  <si>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</si>
  <si>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</si>
  <si>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</si>
  <si>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</si>
  <si>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</si>
  <si>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</si>
  <si>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</si>
  <si>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</si>
  <si>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</si>
  <si>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</si>
  <si>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</si>
  <si>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</si>
  <si>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</si>
  <si>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</si>
  <si>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</si>
  <si>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</si>
  <si>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</si>
  <si>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</si>
  <si>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</si>
  <si>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</si>
  <si>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</si>
  <si>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</si>
  <si>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</si>
  <si>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</si>
  <si>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</si>
  <si>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</si>
  <si>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</si>
  <si>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</si>
  <si>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</si>
  <si>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</si>
  <si>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</si>
  <si>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</si>
  <si>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</si>
  <si>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</si>
  <si>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</si>
  <si>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</si>
  <si>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</si>
  <si>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</si>
  <si>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</si>
  <si>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</si>
  <si>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</si>
  <si>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</si>
  <si>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</si>
  <si>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</si>
  <si>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</si>
  <si>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</si>
  <si>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</si>
  <si>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</si>
  <si>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</si>
  <si>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</si>
  <si>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</si>
  <si>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</si>
  <si>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</si>
  <si>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</si>
  <si>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</si>
  <si>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</si>
  <si>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</si>
  <si>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</si>
  <si>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</si>
  <si>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</si>
  <si>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</si>
  <si>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</si>
  <si>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</si>
  <si>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</si>
  <si>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</si>
  <si>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</si>
  <si>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</si>
  <si>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</si>
  <si>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</si>
  <si>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</si>
  <si>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</si>
  <si>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</si>
  <si>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</si>
  <si>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</si>
  <si>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</si>
  <si>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</si>
  <si>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</si>
  <si>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</si>
  <si>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</si>
  <si>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</si>
  <si>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</si>
  <si>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</si>
  <si>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</si>
  <si>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</si>
  <si>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</si>
  <si>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</si>
  <si>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</si>
  <si>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</si>
  <si>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</si>
  <si>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</si>
  <si>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</si>
  <si>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</si>
  <si>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</si>
  <si>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</si>
  <si>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</si>
  <si>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</si>
  <si>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</si>
  <si>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</si>
  <si>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</si>
  <si>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</si>
  <si>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</si>
  <si>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</si>
  <si>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</si>
  <si>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</si>
  <si>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</si>
  <si>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</si>
  <si>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</si>
  <si>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</si>
  <si>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</si>
  <si>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</si>
  <si>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</si>
  <si>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</si>
  <si>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</si>
  <si>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</si>
  <si>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</si>
  <si>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</si>
  <si>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</si>
  <si>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</si>
  <si>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</si>
  <si>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</si>
  <si>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</si>
  <si>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</si>
  <si>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</si>
  <si>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</si>
  <si>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</si>
  <si>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</si>
  <si>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</si>
  <si>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</si>
  <si>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</si>
  <si>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</si>
  <si>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</si>
  <si>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</si>
  <si>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</si>
  <si>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</si>
  <si>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</si>
  <si>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</si>
  <si>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</si>
  <si>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</si>
  <si>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</si>
  <si>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</si>
  <si>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</si>
  <si>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</si>
  <si>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</si>
  <si>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</si>
  <si>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</si>
  <si>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</si>
  <si>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</si>
  <si>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</si>
  <si>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</si>
  <si>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</si>
  <si>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</si>
  <si>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</si>
  <si>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</si>
  <si>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</si>
  <si>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</si>
  <si>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</si>
  <si>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</si>
  <si>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</si>
  <si>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</si>
  <si>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</si>
  <si>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</si>
  <si>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</si>
  <si>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</si>
  <si>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</si>
  <si>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</si>
  <si>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</si>
  <si>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</si>
  <si>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</si>
  <si>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</si>
  <si>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</si>
  <si>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</si>
  <si>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</si>
  <si>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</si>
  <si>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</si>
  <si>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</si>
  <si>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</si>
  <si>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</si>
  <si>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</si>
  <si>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</si>
  <si>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</si>
  <si>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</si>
  <si>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</si>
  <si>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</si>
  <si>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</si>
  <si>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</si>
  <si>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</si>
  <si>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</si>
  <si>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</si>
  <si>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</si>
  <si>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</si>
  <si>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</si>
  <si>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</si>
  <si>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</si>
  <si>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</si>
  <si>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</si>
  <si>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</si>
  <si>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</si>
  <si>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</si>
  <si>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</si>
  <si>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</si>
  <si>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</si>
  <si>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</si>
  <si>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</si>
  <si>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</si>
  <si>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</si>
  <si>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</si>
  <si>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</si>
  <si>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</si>
  <si>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</si>
  <si>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</si>
  <si>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</si>
  <si>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</si>
  <si>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</si>
  <si>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</si>
  <si>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</si>
  <si>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</si>
  <si>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</si>
  <si>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</si>
  <si>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</si>
  <si>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</si>
  <si>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</si>
  <si>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</si>
  <si>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</si>
  <si>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</si>
  <si>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</si>
  <si>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</si>
  <si>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</si>
  <si>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</si>
  <si>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</si>
  <si>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</si>
  <si>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</si>
  <si>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</si>
  <si>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</si>
  <si>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</si>
  <si>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</si>
  <si>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</si>
  <si>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</si>
  <si>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</si>
  <si>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</si>
  <si>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</si>
  <si>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</si>
  <si>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</si>
  <si>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</si>
  <si>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</si>
  <si>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</si>
  <si>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</si>
  <si>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</si>
  <si>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</si>
  <si>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</si>
  <si>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</si>
  <si>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</si>
  <si>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</si>
  <si>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</si>
  <si>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</si>
  <si>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</si>
  <si>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</si>
  <si>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</si>
  <si>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</si>
  <si>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</si>
  <si>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</si>
  <si>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</si>
  <si>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</si>
  <si>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</si>
  <si>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</si>
  <si>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</si>
  <si>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</si>
  <si>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</si>
  <si>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</si>
  <si>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</si>
  <si>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</si>
  <si>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</si>
  <si>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</si>
  <si>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</si>
  <si>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</si>
  <si>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</si>
  <si>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</si>
  <si>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</si>
  <si>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</si>
  <si>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</si>
  <si>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</si>
  <si>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</si>
  <si>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</si>
  <si>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</si>
  <si>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</si>
  <si>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</si>
  <si>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</si>
  <si>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</si>
  <si>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</si>
  <si>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</si>
  <si>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</si>
  <si>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</si>
  <si>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</si>
  <si>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</si>
  <si>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</si>
  <si>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</si>
  <si>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</si>
  <si>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</si>
  <si>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</si>
  <si>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</si>
  <si>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</si>
  <si>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</si>
  <si>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</si>
  <si>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</si>
  <si>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</si>
  <si>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</si>
  <si>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</si>
  <si>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</si>
  <si>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</si>
  <si>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</si>
  <si>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</si>
  <si>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</si>
  <si>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</si>
  <si>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</si>
  <si>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</si>
  <si>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</si>
  <si>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</si>
  <si>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</si>
  <si>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</si>
  <si>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</si>
  <si>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</si>
  <si>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</si>
  <si>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</si>
  <si>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</si>
  <si>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</si>
  <si>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</si>
  <si>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</si>
  <si>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</si>
  <si>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</si>
  <si>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</si>
  <si>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</si>
  <si>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</si>
  <si>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</si>
  <si>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</si>
  <si>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</si>
  <si>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</si>
  <si>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</si>
  <si>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</si>
  <si>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</si>
  <si>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</si>
  <si>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</si>
  <si>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</si>
  <si>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</si>
  <si>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</si>
  <si>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</si>
  <si>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</si>
  <si>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</si>
  <si>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</si>
  <si>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</si>
  <si>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</si>
  <si>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</si>
  <si>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</si>
  <si>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</si>
  <si>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</si>
  <si>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</si>
  <si>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</si>
  <si>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</si>
  <si>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</si>
  <si>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</si>
  <si>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</si>
  <si>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</si>
  <si>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</si>
  <si>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</si>
  <si>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</si>
  <si>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</si>
  <si>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</si>
  <si>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</si>
  <si>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</si>
  <si>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</si>
  <si>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</si>
  <si>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</si>
  <si>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</si>
  <si>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</si>
  <si>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</si>
  <si>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</si>
  <si>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</si>
  <si>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</si>
  <si>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</si>
  <si>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</si>
  <si>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</si>
  <si>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</si>
  <si>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</si>
  <si>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</si>
  <si>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</si>
  <si>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</si>
  <si>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</si>
  <si>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</si>
  <si>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</si>
  <si>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</si>
  <si>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</si>
  <si>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</si>
  <si>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</si>
  <si>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</si>
  <si>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</si>
  <si>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</si>
  <si>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</si>
  <si>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</si>
  <si>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</si>
  <si>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</si>
  <si>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</si>
  <si>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</si>
  <si>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</si>
  <si>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</si>
  <si>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</si>
  <si>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</si>
  <si>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</si>
  <si>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</si>
  <si>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</si>
  <si>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</si>
  <si>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</si>
  <si>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</si>
  <si>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</si>
  <si>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</si>
  <si>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</si>
  <si>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</si>
  <si>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</si>
  <si>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</si>
  <si>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</si>
  <si>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</si>
  <si>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</si>
  <si>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</si>
  <si>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</si>
  <si>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</si>
  <si>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</si>
  <si>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</si>
  <si>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</si>
  <si>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</si>
  <si>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</si>
  <si>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</si>
  <si>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</si>
  <si>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</si>
  <si>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</si>
  <si>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</si>
  <si>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</si>
  <si>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</si>
  <si>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</si>
  <si>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</si>
  <si>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</si>
  <si>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</si>
  <si>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</si>
  <si>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</si>
  <si>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</si>
  <si>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</si>
  <si>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</si>
  <si>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</si>
  <si>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</si>
  <si>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</si>
  <si>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</si>
  <si>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</si>
  <si>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</si>
  <si>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</si>
  <si>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</si>
  <si>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</si>
  <si>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</si>
  <si>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</si>
  <si>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</si>
  <si>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</si>
  <si>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</si>
  <si>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</si>
  <si>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</si>
  <si>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</si>
  <si>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</si>
  <si>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</si>
  <si>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</si>
  <si>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</si>
  <si>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</si>
  <si>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</si>
  <si>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</si>
  <si>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</si>
  <si>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</si>
  <si>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</si>
  <si>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</si>
  <si>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</si>
  <si>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</si>
  <si>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</si>
  <si>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</si>
  <si>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</si>
  <si>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</si>
  <si>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</si>
  <si>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</si>
  <si>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</si>
  <si>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</si>
  <si>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</si>
  <si>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</si>
  <si>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</si>
  <si>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</si>
  <si>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</si>
  <si>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</si>
  <si>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</si>
  <si>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</si>
  <si>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</si>
  <si>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</si>
  <si>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</si>
  <si>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</si>
  <si>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</si>
  <si>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</si>
  <si>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</si>
  <si>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</si>
  <si>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</si>
  <si>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</si>
  <si>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</si>
  <si>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</si>
  <si>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</si>
  <si>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</si>
  <si>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</si>
  <si>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</si>
  <si>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</si>
  <si>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</si>
  <si>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</si>
  <si>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</si>
  <si>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</si>
  <si>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</si>
  <si>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</si>
  <si>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</si>
  <si>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</si>
  <si>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</si>
  <si>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</si>
  <si>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</si>
  <si>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</si>
  <si>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</si>
  <si>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</si>
  <si>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</si>
  <si>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</si>
  <si>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</si>
  <si>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</si>
  <si>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</si>
  <si>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</si>
  <si>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</si>
  <si>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</si>
  <si>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</si>
  <si>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</si>
  <si>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</si>
  <si>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</si>
  <si>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</si>
  <si>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</si>
  <si>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</si>
  <si>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</si>
  <si>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</si>
  <si>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</si>
  <si>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</si>
  <si>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</si>
  <si>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</si>
  <si>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</si>
  <si>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</si>
  <si>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</si>
  <si>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</si>
  <si>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</si>
  <si>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</si>
  <si>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</si>
  <si>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</si>
  <si>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</si>
  <si>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</si>
  <si>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</si>
  <si>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</si>
  <si>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</si>
  <si>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</si>
  <si>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</si>
  <si>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</si>
  <si>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</si>
  <si>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</si>
  <si>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</si>
  <si>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</si>
  <si>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</si>
  <si>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</si>
  <si>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</si>
  <si>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</si>
  <si>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</si>
  <si>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</si>
  <si>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</si>
  <si>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</si>
  <si>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</si>
  <si>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</si>
  <si>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</si>
  <si>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</si>
  <si>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</si>
  <si>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</si>
  <si>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</si>
  <si>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</si>
  <si>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</si>
  <si>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</si>
  <si>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</si>
  <si>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</si>
  <si>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</si>
  <si>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</si>
  <si>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</si>
  <si>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</si>
  <si>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</si>
  <si>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</si>
  <si>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</si>
  <si>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</si>
  <si>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</si>
  <si>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</si>
  <si>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</si>
  <si>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</si>
  <si>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</si>
  <si>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</si>
  <si>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</si>
  <si>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</si>
  <si>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</si>
  <si>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</si>
  <si>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</si>
  <si>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</si>
  <si>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</si>
  <si>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</si>
  <si>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</si>
  <si>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</si>
  <si>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</si>
  <si>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</si>
  <si>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</si>
  <si>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</si>
  <si>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</si>
  <si>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</si>
  <si>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</si>
  <si>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</si>
  <si>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</si>
  <si>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</si>
  <si>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</si>
  <si>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</si>
  <si>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</si>
  <si>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</si>
  <si>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</si>
  <si>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</si>
  <si>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</si>
  <si>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</si>
  <si>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</si>
  <si>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</si>
  <si>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</si>
  <si>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</si>
  <si>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</si>
  <si>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</si>
  <si>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</si>
  <si>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</si>
  <si>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</si>
  <si>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</si>
  <si>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</si>
  <si>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</si>
  <si>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</si>
  <si>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</si>
  <si>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</si>
  <si>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</si>
  <si>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</si>
  <si>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</si>
  <si>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</si>
  <si>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</si>
  <si>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</si>
  <si>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</si>
  <si>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</si>
  <si>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</si>
  <si>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</si>
  <si>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</si>
  <si>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</si>
  <si>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</si>
  <si>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</si>
  <si>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</si>
  <si>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</si>
  <si>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</si>
  <si>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</si>
  <si>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</si>
  <si>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</si>
  <si>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</si>
  <si>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</si>
  <si>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</si>
  <si>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</si>
  <si>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</si>
  <si>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</si>
  <si>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</si>
  <si>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</si>
  <si>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</si>
  <si>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</si>
  <si>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</si>
  <si>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</si>
  <si>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</si>
  <si>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</si>
  <si>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</si>
  <si>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</si>
  <si>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</si>
  <si>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</si>
  <si>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</si>
  <si>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</si>
  <si>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</si>
  <si>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</si>
  <si>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</si>
  <si>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</si>
  <si>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</si>
  <si>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</si>
  <si>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</si>
  <si>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</si>
  <si>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</si>
  <si>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</si>
  <si>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</si>
  <si>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</si>
  <si>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</si>
  <si>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</si>
  <si>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</si>
  <si>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</si>
  <si>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</si>
  <si>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</si>
  <si>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</si>
  <si>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</si>
  <si>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</si>
  <si>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</si>
  <si>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</si>
  <si>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</si>
  <si>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</si>
  <si>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</si>
  <si>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</si>
  <si>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</si>
  <si>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</si>
  <si>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</si>
  <si>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</si>
  <si>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</si>
  <si>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</si>
  <si>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</si>
  <si>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</si>
  <si>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</si>
  <si>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</si>
  <si>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</si>
  <si>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</si>
  <si>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</si>
  <si>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</si>
  <si>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</si>
  <si>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</si>
  <si>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</si>
  <si>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</si>
  <si>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</si>
  <si>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</si>
  <si>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</si>
  <si>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</si>
  <si>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</si>
  <si>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</si>
  <si>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</si>
  <si>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</si>
  <si>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</si>
  <si>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</si>
  <si>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</si>
  <si>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</si>
  <si>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</si>
  <si>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</si>
  <si>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</si>
  <si>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</si>
  <si>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</si>
  <si>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</si>
  <si>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</si>
  <si>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</si>
  <si>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</si>
  <si>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</si>
  <si>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</si>
  <si>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</si>
  <si>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</si>
  <si>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</si>
  <si>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</si>
  <si>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</si>
  <si>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</si>
  <si>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</si>
  <si>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</si>
  <si>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</si>
  <si>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</si>
  <si>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</si>
  <si>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</si>
  <si>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</si>
  <si>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</si>
  <si>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</si>
  <si>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</si>
  <si>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</si>
  <si>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</si>
  <si>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</si>
  <si>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</si>
  <si>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</si>
  <si>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</si>
  <si>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</si>
  <si>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</si>
  <si>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</si>
  <si>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</si>
  <si>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</si>
  <si>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</si>
  <si>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</si>
  <si>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</si>
  <si>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</si>
  <si>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</si>
  <si>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</si>
  <si>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</si>
  <si>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</si>
  <si>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</si>
  <si>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</si>
  <si>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</si>
  <si>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</si>
  <si>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</si>
  <si>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</si>
  <si>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</si>
  <si>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</si>
  <si>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</si>
  <si>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</si>
  <si>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</si>
  <si>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</si>
  <si>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</si>
  <si>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</si>
  <si>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</si>
  <si>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</si>
  <si>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</si>
  <si>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</si>
  <si>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</si>
  <si>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</si>
  <si>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</si>
  <si>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</si>
  <si>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</si>
  <si>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</si>
  <si>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</si>
  <si>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</si>
  <si>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</si>
  <si>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</si>
  <si>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</si>
  <si>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</si>
  <si>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</si>
  <si>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</si>
  <si>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</si>
  <si>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</si>
  <si>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</si>
  <si>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</si>
  <si>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</si>
  <si>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</si>
  <si>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</si>
  <si>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</si>
  <si>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</si>
  <si>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</si>
  <si>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</si>
  <si>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</si>
  <si>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</si>
  <si>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</si>
  <si>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</si>
  <si>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</si>
  <si>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</si>
  <si>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</si>
  <si>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</si>
  <si>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</si>
  <si>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</si>
  <si>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</si>
  <si>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</si>
  <si>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</si>
  <si>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</si>
  <si>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</si>
  <si>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</si>
  <si>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</si>
  <si>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</si>
  <si>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</si>
  <si>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</si>
  <si>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</si>
  <si>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</si>
  <si>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</si>
  <si>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</si>
  <si>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</si>
  <si>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</si>
  <si>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</si>
  <si>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</si>
  <si>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</si>
  <si>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</si>
  <si>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</si>
  <si>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</si>
  <si>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</si>
  <si>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</si>
  <si>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</si>
  <si>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</si>
  <si>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</si>
  <si>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</si>
  <si>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</si>
  <si>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</si>
  <si>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</si>
  <si>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</si>
  <si>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</si>
  <si>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</si>
  <si>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</si>
  <si>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</si>
  <si>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</si>
  <si>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</si>
  <si>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</si>
  <si>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</si>
  <si>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</si>
  <si>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</si>
  <si>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</si>
  <si>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</si>
  <si>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</si>
  <si>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</si>
  <si>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</si>
  <si>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</si>
  <si>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</si>
  <si>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</si>
  <si>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</si>
  <si>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</si>
  <si>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</si>
  <si>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</si>
  <si>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</si>
  <si>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</si>
  <si>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</si>
  <si>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</si>
  <si>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</si>
  <si>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</si>
  <si>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</si>
  <si>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</si>
  <si>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</si>
  <si>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</si>
  <si>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</si>
  <si>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</si>
  <si>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</si>
  <si>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</si>
  <si>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</si>
  <si>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</si>
  <si>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</si>
  <si>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</si>
  <si>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</si>
  <si>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</si>
  <si>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</si>
  <si>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</si>
  <si>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</si>
  <si>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</si>
  <si>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</si>
  <si>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</si>
  <si>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</si>
  <si>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</si>
  <si>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</si>
  <si>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</si>
  <si>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</si>
  <si>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</si>
  <si>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</si>
  <si>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</si>
  <si>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</si>
  <si>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</si>
  <si>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</si>
  <si>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</si>
  <si>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</si>
  <si>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</si>
  <si>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</si>
  <si>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</si>
  <si>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</si>
  <si>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</si>
  <si>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</si>
  <si>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</si>
  <si>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</si>
  <si>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</si>
  <si>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</si>
  <si>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</si>
  <si>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</si>
  <si>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</si>
  <si>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</si>
  <si>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</si>
  <si>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</si>
  <si>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</si>
  <si>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</si>
  <si>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</si>
  <si>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</si>
  <si>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</si>
  <si>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</si>
  <si>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</si>
  <si>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</si>
  <si>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</si>
  <si>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</si>
  <si>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</si>
  <si>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</si>
  <si>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</si>
  <si>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</si>
  <si>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</si>
  <si>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</si>
  <si>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</si>
  <si>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</si>
  <si>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</si>
  <si>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</si>
  <si>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</si>
  <si>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</si>
  <si>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</si>
  <si>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</si>
  <si>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</si>
  <si>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</si>
  <si>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</si>
  <si>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</si>
  <si>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</si>
  <si>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</si>
  <si>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</si>
  <si>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</si>
  <si>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</si>
  <si>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</si>
  <si>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</si>
  <si>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</si>
  <si>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</si>
  <si>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</si>
  <si>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</si>
  <si>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</si>
  <si>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</si>
  <si>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</si>
  <si>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</si>
  <si>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</si>
  <si>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</si>
  <si>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</si>
  <si>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</si>
  <si>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</si>
  <si>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</si>
  <si>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</si>
  <si>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</si>
  <si>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</si>
  <si>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</si>
  <si>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</si>
  <si>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</si>
  <si>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</si>
  <si>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</si>
  <si>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</si>
  <si>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</si>
  <si>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</si>
  <si>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</si>
  <si>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</si>
  <si>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</si>
  <si>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</si>
  <si>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</si>
  <si>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</si>
  <si>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</si>
  <si>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</si>
  <si>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</si>
  <si>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</si>
  <si>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</si>
  <si>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</si>
  <si>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</si>
  <si>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</si>
  <si>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</si>
  <si>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</si>
  <si>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</si>
  <si>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</si>
  <si>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</si>
  <si>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</si>
  <si>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</si>
  <si>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</si>
  <si>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</si>
  <si>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</si>
  <si>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</si>
  <si>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</si>
  <si>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</si>
  <si>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</si>
  <si>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</si>
  <si>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</si>
  <si>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</si>
  <si>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</si>
  <si>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</si>
  <si>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</si>
  <si>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</si>
  <si>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</si>
  <si>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</si>
  <si>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</si>
  <si>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</si>
  <si>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</si>
  <si>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</si>
  <si>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</si>
  <si>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</si>
  <si>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</si>
  <si>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</si>
  <si>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</si>
  <si>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</si>
  <si>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</si>
  <si>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</si>
  <si>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</si>
  <si>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</si>
  <si>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</si>
  <si>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</si>
  <si>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</si>
  <si>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</si>
  <si>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</si>
  <si>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</si>
  <si>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</si>
  <si>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</si>
  <si>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</si>
  <si>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</si>
  <si>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</si>
  <si>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</si>
  <si>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</si>
  <si>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</si>
  <si>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</si>
  <si>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</si>
  <si>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</si>
  <si>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</si>
  <si>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</si>
  <si>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</si>
  <si>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</si>
  <si>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</si>
  <si>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</si>
  <si>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</si>
  <si>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</si>
  <si>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</si>
  <si>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</si>
  <si>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</si>
  <si>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</si>
  <si>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</si>
  <si>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</si>
  <si>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</si>
  <si>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</si>
  <si>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</si>
  <si>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</si>
  <si>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</si>
  <si>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</si>
  <si>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</si>
  <si>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</si>
  <si>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</si>
  <si>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</si>
  <si>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</si>
  <si>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</si>
  <si>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</si>
  <si>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</si>
  <si>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</si>
  <si>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</si>
  <si>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</si>
  <si>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</si>
  <si>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</si>
  <si>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</si>
  <si>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</si>
  <si>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</si>
  <si>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</si>
  <si>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</si>
  <si>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</si>
  <si>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</si>
  <si>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</si>
  <si>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</si>
  <si>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</si>
  <si>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</si>
  <si>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</si>
  <si>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</si>
  <si>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</si>
  <si>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</si>
  <si>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</si>
  <si>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</si>
  <si>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</si>
  <si>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</si>
  <si>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</si>
  <si>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</si>
  <si>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</si>
  <si>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</si>
  <si>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</si>
  <si>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</si>
  <si>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</si>
  <si>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</si>
  <si>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</si>
  <si>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</si>
  <si>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</si>
  <si>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</si>
  <si>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</si>
  <si>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</si>
  <si>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</si>
  <si>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</si>
  <si>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</si>
  <si>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</si>
  <si>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</si>
  <si>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</si>
  <si>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</si>
  <si>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</si>
  <si>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</si>
  <si>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</si>
  <si>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</si>
  <si>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</si>
  <si>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</si>
  <si>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</si>
  <si>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</si>
  <si>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</si>
  <si>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</si>
  <si>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</si>
  <si>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</si>
  <si>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</si>
  <si>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</si>
  <si>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</si>
  <si>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</si>
  <si>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</si>
  <si>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</si>
  <si>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</si>
  <si>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</si>
  <si>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</si>
  <si>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</si>
  <si>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</si>
  <si>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</si>
  <si>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</si>
  <si>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</si>
  <si>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</si>
  <si>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</si>
  <si>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</si>
  <si>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</si>
  <si>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</si>
  <si>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</si>
  <si>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</si>
  <si>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</si>
  <si>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</si>
  <si>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</si>
  <si>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</si>
  <si>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</si>
  <si>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</si>
  <si>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</si>
  <si>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</si>
  <si>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</si>
  <si>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</si>
  <si>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</si>
  <si>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</si>
  <si>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</si>
  <si>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</si>
  <si>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</si>
  <si>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</si>
  <si>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</si>
  <si>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</si>
  <si>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</si>
  <si>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</si>
  <si>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</si>
  <si>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</si>
  <si>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</si>
  <si>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</si>
  <si>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</si>
  <si>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</si>
  <si>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</si>
  <si>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</si>
  <si>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</si>
  <si>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</si>
  <si>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</si>
  <si>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</si>
  <si>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</si>
  <si>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</si>
  <si>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</si>
  <si>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</si>
  <si>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</si>
  <si>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</si>
  <si>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</si>
  <si>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</si>
  <si>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</si>
  <si>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</si>
  <si>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</si>
  <si>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</si>
  <si>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</si>
  <si>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</si>
  <si>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</si>
  <si>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</si>
  <si>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</si>
  <si>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</si>
  <si>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</si>
  <si>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</si>
  <si>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</si>
  <si>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</si>
  <si>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</si>
  <si>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</si>
  <si>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</si>
  <si>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</si>
  <si>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</si>
  <si>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</si>
  <si>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</si>
  <si>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</si>
  <si>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</si>
  <si>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</si>
  <si>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</si>
  <si>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</si>
  <si>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</si>
  <si>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</si>
  <si>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</si>
  <si>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</si>
  <si>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</si>
  <si>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</si>
  <si>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</si>
  <si>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</si>
  <si>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</si>
  <si>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</si>
  <si>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</si>
  <si>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</si>
  <si>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</si>
  <si>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</si>
  <si>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</si>
  <si>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</si>
  <si>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</si>
  <si>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</si>
  <si>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</si>
  <si>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</si>
  <si>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</si>
  <si>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</si>
  <si>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</si>
  <si>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</si>
  <si>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</si>
  <si>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</si>
  <si>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</si>
  <si>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</si>
  <si>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</si>
  <si>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</si>
  <si>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</si>
  <si>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</si>
  <si>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</si>
  <si>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</si>
  <si>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</si>
  <si>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</si>
  <si>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</si>
  <si>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</si>
  <si>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</si>
  <si>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</si>
  <si>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</si>
  <si>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</si>
  <si>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</si>
  <si>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</si>
  <si>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</si>
  <si>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</si>
  <si>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</si>
  <si>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</si>
  <si>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</si>
  <si>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</si>
  <si>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</si>
  <si>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</si>
  <si>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</si>
  <si>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</si>
  <si>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</si>
  <si>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</si>
  <si>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</si>
  <si>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</si>
  <si>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</si>
  <si>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</si>
  <si>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</si>
  <si>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</si>
  <si>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</si>
  <si>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</si>
  <si>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</si>
  <si>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</si>
  <si>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</si>
  <si>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</si>
  <si>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</si>
  <si>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</si>
  <si>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</si>
  <si>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</si>
  <si>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</si>
  <si>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</si>
  <si>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</si>
  <si>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</si>
  <si>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</si>
  <si>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</si>
  <si>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</si>
  <si>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</si>
  <si>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</si>
  <si>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</si>
  <si>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</si>
  <si>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</si>
  <si>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</si>
  <si>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</si>
  <si>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</si>
  <si>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</si>
  <si>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</si>
  <si>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</si>
  <si>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</si>
  <si>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</si>
  <si>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</si>
  <si>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</si>
  <si>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</si>
  <si>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</si>
  <si>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</si>
  <si>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</si>
  <si>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</si>
  <si>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</si>
  <si>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</si>
  <si>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</si>
  <si>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</si>
  <si>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</si>
  <si>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</si>
  <si>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</si>
  <si>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</si>
  <si>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</si>
  <si>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</si>
  <si>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</si>
  <si>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</si>
  <si>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</si>
  <si>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</si>
  <si>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</si>
  <si>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</si>
  <si>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</si>
  <si>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</si>
  <si>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</si>
  <si>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</si>
  <si>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</si>
  <si>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</si>
  <si>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</si>
  <si>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</si>
  <si>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</si>
  <si>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</si>
  <si>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</si>
  <si>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</si>
  <si>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</si>
  <si>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</si>
  <si>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</si>
  <si>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</si>
  <si>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</si>
  <si>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</si>
  <si>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</si>
  <si>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</si>
  <si>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</si>
  <si>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</si>
  <si>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</si>
  <si>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</si>
  <si>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</si>
  <si>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</si>
  <si>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</si>
  <si>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</si>
  <si>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</si>
  <si>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</si>
  <si>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</si>
  <si>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</si>
  <si>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</si>
  <si>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</si>
  <si>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</si>
  <si>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</si>
  <si>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</si>
  <si>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</si>
  <si>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</si>
  <si>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</si>
  <si>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</si>
  <si>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</si>
  <si>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</si>
  <si>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</si>
  <si>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</si>
  <si>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</si>
  <si>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</si>
  <si>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</si>
  <si>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</si>
  <si>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</si>
  <si>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</si>
  <si>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</si>
  <si>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</si>
  <si>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</si>
  <si>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</si>
  <si>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</si>
  <si>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</si>
  <si>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</si>
  <si>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</si>
  <si>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</si>
  <si>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</si>
  <si>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</si>
  <si>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</si>
  <si>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</si>
  <si>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</si>
  <si>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</si>
  <si>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</si>
  <si>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</si>
  <si>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</si>
  <si>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</si>
  <si>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</si>
  <si>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</si>
  <si>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</si>
  <si>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</si>
  <si>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</si>
  <si>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</si>
  <si>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</si>
  <si>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</si>
  <si>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</si>
  <si>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</si>
  <si>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</si>
  <si>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</si>
  <si>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</si>
  <si>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</si>
  <si>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</si>
  <si>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</si>
  <si>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</si>
  <si>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</si>
  <si>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</si>
  <si>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</si>
  <si>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</si>
  <si>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</si>
  <si>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</si>
  <si>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</si>
  <si>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</si>
  <si>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</si>
  <si>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</si>
  <si>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</si>
  <si>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</si>
  <si>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</si>
  <si>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</si>
  <si>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</si>
  <si>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</si>
  <si>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</si>
  <si>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</si>
  <si>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</si>
  <si>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</si>
  <si>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</si>
  <si>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</si>
  <si>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</si>
  <si>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</si>
  <si>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</si>
  <si>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</si>
  <si>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</si>
  <si>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</si>
  <si>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</si>
  <si>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</si>
  <si>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</si>
  <si>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</si>
  <si>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</si>
  <si>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</si>
  <si>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</si>
  <si>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</si>
  <si>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</si>
  <si>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</si>
  <si>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</si>
  <si>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</si>
  <si>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</si>
  <si>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</si>
  <si>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</si>
  <si>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</si>
  <si>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</si>
  <si>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</si>
  <si>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</si>
  <si>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</si>
  <si>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</si>
  <si>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</si>
  <si>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</si>
  <si>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</si>
  <si>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</si>
  <si>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</si>
  <si>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</si>
  <si>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</si>
  <si>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</si>
  <si>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</si>
  <si>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</si>
  <si>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</si>
  <si>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</si>
  <si>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</si>
  <si>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</si>
  <si>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</si>
  <si>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</si>
  <si>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</si>
  <si>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</si>
  <si>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</si>
  <si>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</si>
  <si>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</si>
  <si>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</si>
  <si>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</si>
  <si>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</si>
  <si>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</si>
  <si>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</si>
  <si>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</si>
  <si>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</si>
  <si>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</si>
  <si>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</si>
  <si>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</si>
  <si>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</si>
  <si>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</si>
  <si>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</si>
  <si>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</si>
  <si>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</si>
  <si>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</si>
  <si>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</si>
  <si>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</si>
  <si>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</si>
  <si>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</si>
  <si>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</si>
  <si>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</si>
  <si>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</si>
  <si>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</si>
  <si>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</si>
  <si>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</si>
  <si>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</si>
  <si>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</si>
  <si>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</si>
  <si>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</si>
  <si>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</si>
  <si>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</si>
  <si>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</si>
  <si>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</si>
  <si>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</si>
  <si>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</si>
  <si>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</si>
  <si>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</si>
  <si>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</si>
  <si>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</si>
  <si>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</si>
  <si>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</si>
  <si>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</si>
  <si>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</si>
  <si>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</si>
  <si>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</si>
  <si>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</si>
  <si>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</si>
  <si>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</si>
  <si>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</si>
  <si>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</si>
  <si>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</si>
  <si>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</si>
  <si>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</si>
  <si>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</si>
  <si>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</si>
  <si>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</si>
  <si>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</si>
  <si>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</si>
  <si>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</si>
  <si>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</si>
  <si>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</si>
  <si>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</si>
  <si>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</si>
  <si>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</si>
  <si>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</si>
  <si>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</si>
  <si>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</si>
  <si>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</si>
  <si>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</si>
  <si>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</si>
  <si>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</si>
  <si>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</si>
  <si>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</si>
  <si>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</si>
  <si>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</si>
  <si>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</si>
  <si>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</si>
  <si>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</si>
  <si>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</si>
  <si>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</si>
  <si>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</si>
  <si>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</si>
  <si>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</si>
  <si>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</si>
  <si>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</si>
  <si>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</si>
  <si>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</si>
  <si>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</si>
  <si>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</si>
  <si>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</si>
  <si>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</si>
  <si>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</si>
  <si>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</si>
  <si>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</si>
  <si>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</si>
  <si>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</si>
  <si>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</si>
  <si>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</si>
  <si>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</si>
  <si>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</si>
  <si>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</si>
  <si>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</si>
  <si>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</si>
  <si>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</si>
  <si>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</si>
  <si>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</si>
  <si>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</si>
  <si>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</si>
  <si>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</si>
  <si>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</si>
  <si>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</si>
  <si>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</si>
  <si>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</si>
  <si>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</si>
  <si>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</si>
  <si>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</si>
  <si>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</si>
  <si>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</si>
  <si>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</si>
  <si>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</si>
  <si>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</si>
  <si>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</si>
  <si>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</si>
  <si>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</si>
  <si>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</si>
  <si>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</si>
  <si>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</si>
  <si>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</si>
  <si>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</si>
  <si>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</si>
  <si>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</si>
  <si>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</si>
  <si>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</si>
  <si>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</si>
  <si>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</si>
  <si>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</si>
  <si>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</si>
  <si>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</si>
  <si>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</si>
  <si>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</si>
  <si>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</si>
  <si>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</si>
  <si>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</si>
  <si>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</si>
  <si>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</si>
  <si>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</si>
  <si>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</si>
  <si>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</si>
  <si>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</si>
  <si>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</si>
  <si>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</si>
  <si>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</si>
  <si>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</si>
  <si>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</si>
  <si>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</si>
  <si>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</si>
  <si>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</si>
  <si>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</si>
  <si>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</si>
  <si>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</si>
  <si>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</si>
  <si>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</si>
  <si>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</si>
  <si>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</si>
  <si>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</si>
  <si>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</si>
  <si>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</si>
  <si>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</si>
  <si>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</si>
  <si>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</si>
  <si>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</si>
  <si>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</si>
  <si>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</si>
  <si>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</si>
  <si>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</si>
  <si>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</si>
  <si>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</si>
  <si>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</si>
  <si>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</si>
  <si>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</si>
  <si>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</si>
  <si>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</si>
  <si>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</si>
  <si>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</si>
  <si>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</si>
  <si>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</si>
  <si>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</si>
  <si>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</si>
  <si>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</si>
  <si>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</si>
  <si>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</si>
  <si>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</si>
  <si>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</si>
  <si>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</si>
  <si>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</si>
  <si>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</si>
  <si>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</si>
  <si>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</si>
  <si>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</si>
  <si>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</si>
  <si>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</si>
  <si>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</si>
  <si>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</si>
  <si>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</si>
  <si>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</si>
  <si>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</si>
  <si>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</si>
  <si>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</si>
  <si>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</si>
  <si>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</si>
  <si>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</si>
  <si>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</si>
  <si>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</si>
  <si>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</si>
  <si>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</si>
  <si>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</si>
  <si>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</si>
  <si>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</si>
  <si>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</si>
  <si>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</si>
  <si>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</si>
  <si>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</si>
  <si>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</si>
  <si>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</si>
  <si>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</si>
  <si>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</si>
  <si>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</si>
  <si>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</si>
  <si>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</si>
  <si>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</si>
  <si>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</si>
  <si>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</si>
  <si>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</si>
  <si>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</si>
  <si>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</si>
  <si>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</si>
  <si>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</si>
  <si>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</si>
  <si>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</si>
  <si>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</si>
  <si>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</si>
  <si>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</si>
  <si>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</si>
  <si>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</si>
  <si>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</si>
  <si>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</si>
  <si>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</si>
  <si>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</si>
  <si>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</si>
  <si>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</si>
  <si>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</si>
  <si>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</si>
  <si>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</si>
  <si>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</si>
  <si>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</si>
  <si>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</si>
  <si>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</si>
  <si>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</si>
  <si>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</si>
  <si>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</si>
  <si>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</si>
  <si>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</si>
  <si>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</si>
  <si>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</si>
  <si>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</si>
  <si>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</si>
  <si>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</si>
  <si>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</si>
  <si>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</si>
  <si>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</si>
  <si>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</si>
  <si>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</si>
  <si>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</si>
  <si>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</si>
  <si>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</si>
  <si>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</si>
  <si>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</si>
  <si>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</si>
  <si>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</si>
  <si>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</si>
  <si>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</si>
  <si>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</si>
  <si>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</si>
  <si>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</si>
  <si>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</si>
  <si>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</si>
  <si>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</si>
  <si>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</si>
  <si>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</si>
  <si>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</si>
  <si>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</si>
  <si>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</si>
  <si>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</si>
  <si>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</si>
  <si>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</si>
  <si>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</si>
  <si>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</si>
  <si>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</si>
  <si>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</si>
  <si>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</si>
  <si>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</si>
  <si>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</si>
  <si>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</si>
  <si>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</si>
  <si>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</si>
  <si>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</si>
  <si>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</si>
  <si>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</si>
  <si>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</si>
  <si>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</si>
  <si>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</si>
  <si>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</si>
  <si>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</si>
  <si>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</si>
  <si>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</si>
  <si>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</si>
  <si>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</si>
  <si>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</si>
  <si>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</si>
  <si>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</si>
  <si>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</si>
  <si>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</si>
  <si>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</si>
  <si>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</si>
  <si>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</si>
  <si>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</si>
  <si>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</si>
  <si>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</si>
  <si>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</si>
  <si>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</si>
  <si>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</si>
  <si>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</si>
  <si>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</si>
  <si>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</si>
  <si>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</si>
  <si>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</si>
  <si>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</si>
  <si>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</si>
  <si>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</si>
  <si>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</si>
  <si>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</si>
  <si>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</si>
  <si>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</si>
  <si>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</si>
  <si>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</si>
  <si>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</si>
  <si>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</si>
  <si>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</si>
  <si>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</si>
  <si>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</si>
  <si>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</si>
  <si>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</si>
  <si>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</si>
  <si>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</si>
  <si>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</si>
  <si>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</si>
  <si>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</si>
  <si>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</si>
  <si>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</si>
  <si>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</si>
  <si>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</si>
  <si>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</si>
  <si>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</si>
  <si>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</si>
  <si>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</si>
  <si>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</si>
  <si>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</si>
  <si>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</si>
  <si>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</si>
  <si>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</si>
  <si>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</si>
  <si>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</si>
  <si>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</si>
  <si>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</si>
  <si>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</si>
  <si>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</si>
  <si>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</si>
  <si>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</si>
  <si>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</si>
  <si>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</si>
  <si>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</si>
  <si>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</si>
  <si>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</si>
  <si>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</si>
  <si>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</si>
  <si>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</si>
  <si>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</si>
  <si>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</si>
  <si>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</si>
  <si>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</si>
  <si>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</si>
  <si>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</si>
  <si>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</si>
  <si>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</si>
  <si>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</si>
  <si>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</si>
  <si>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</si>
  <si>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</si>
  <si>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</si>
  <si>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</si>
  <si>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</si>
  <si>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</si>
  <si>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</si>
  <si>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</si>
  <si>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</si>
  <si>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</si>
  <si>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</si>
  <si>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</si>
  <si>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</si>
  <si>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</si>
  <si>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</si>
  <si>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</si>
  <si>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</si>
  <si>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</si>
  <si>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</si>
  <si>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</si>
  <si>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</si>
  <si>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</si>
  <si>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</si>
  <si>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</si>
  <si>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</si>
  <si>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</si>
  <si>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</si>
  <si>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</si>
  <si>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</si>
  <si>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</si>
  <si>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</si>
  <si>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</si>
  <si>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</si>
  <si>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</si>
  <si>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</si>
  <si>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</si>
  <si>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</si>
  <si>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</si>
  <si>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</si>
  <si>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</si>
  <si>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</si>
  <si>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</si>
  <si>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</si>
  <si>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</si>
  <si>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</si>
  <si>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</si>
  <si>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</si>
  <si>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</si>
  <si>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</si>
  <si>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</si>
  <si>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</si>
  <si>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</si>
  <si>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</si>
  <si>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</si>
  <si>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</si>
  <si>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</si>
  <si>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</si>
  <si>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</si>
  <si>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</si>
  <si>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</si>
  <si>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</si>
  <si>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</si>
  <si>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</si>
  <si>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</si>
  <si>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</si>
  <si>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</si>
  <si>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</si>
  <si>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</si>
  <si>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</si>
  <si>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</si>
  <si>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</si>
  <si>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</si>
  <si>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</si>
  <si>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</si>
  <si>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</si>
  <si>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</si>
  <si>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</si>
  <si>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</si>
  <si>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</si>
  <si>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</si>
  <si>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</si>
  <si>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</si>
  <si>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</si>
  <si>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</si>
  <si>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</si>
  <si>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</si>
  <si>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</si>
  <si>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</si>
  <si>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</si>
  <si>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</si>
  <si>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</si>
  <si>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</si>
  <si>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</si>
  <si>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</si>
  <si>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</si>
  <si>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</si>
  <si>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</si>
  <si>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</si>
  <si>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</si>
  <si>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</si>
  <si>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</si>
  <si>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</si>
  <si>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</si>
  <si>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</si>
  <si>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</si>
  <si>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</si>
  <si>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</si>
  <si>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</si>
  <si>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</si>
  <si>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</si>
  <si>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</si>
  <si>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</si>
  <si>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</si>
  <si>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</si>
  <si>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</si>
  <si>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</si>
  <si>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</si>
  <si>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</si>
  <si>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</si>
  <si>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</si>
  <si>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</si>
  <si>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</si>
  <si>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</si>
  <si>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</si>
  <si>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</si>
  <si>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</si>
  <si>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</si>
  <si>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</si>
  <si>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</si>
  <si>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</si>
  <si>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</si>
  <si>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</si>
  <si>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</si>
  <si>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</si>
  <si>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</si>
  <si>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</si>
  <si>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</si>
  <si>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</si>
  <si>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</si>
  <si>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</si>
  <si>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</si>
  <si>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</si>
  <si>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</si>
  <si>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</si>
  <si>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</si>
  <si>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</si>
  <si>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</si>
  <si>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</si>
  <si>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</si>
  <si>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</si>
  <si>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</si>
  <si>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</si>
  <si>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</si>
  <si>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</si>
  <si>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</si>
  <si>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</si>
  <si>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</si>
  <si>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</si>
  <si>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</si>
  <si>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</si>
  <si>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</si>
  <si>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</si>
  <si>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</si>
  <si>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</si>
  <si>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</si>
  <si>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</si>
  <si>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</si>
  <si>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</si>
  <si>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</si>
  <si>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</si>
  <si>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</si>
  <si>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</si>
  <si>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</si>
  <si>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</si>
  <si>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</si>
  <si>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</si>
  <si>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</si>
  <si>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</si>
  <si>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</si>
  <si>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</si>
  <si>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</si>
  <si>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</si>
  <si>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</si>
  <si>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</si>
  <si>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</si>
  <si>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</si>
  <si>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</si>
  <si>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</si>
  <si>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</si>
  <si>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</si>
  <si>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</si>
  <si>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</si>
  <si>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</si>
  <si>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</si>
  <si>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</si>
  <si>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</si>
  <si>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</si>
  <si>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</si>
  <si>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</si>
  <si>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</si>
  <si>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</si>
  <si>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</si>
  <si>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</si>
  <si>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</si>
  <si>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</si>
  <si>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</si>
  <si>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</si>
  <si>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</si>
  <si>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</si>
  <si>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</si>
  <si>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</si>
  <si>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</si>
  <si>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</si>
  <si>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</si>
  <si>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</si>
  <si>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</si>
  <si>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</si>
  <si>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</si>
  <si>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</si>
  <si>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</si>
  <si>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</si>
  <si>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</si>
  <si>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</si>
  <si>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</si>
  <si>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</si>
  <si>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</si>
  <si>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</si>
  <si>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</si>
  <si>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</si>
  <si>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</si>
  <si>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</si>
  <si>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</si>
  <si>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</si>
  <si>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</si>
  <si>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</si>
  <si>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</si>
  <si>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</si>
  <si>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</si>
  <si>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</si>
  <si>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</si>
  <si>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</si>
  <si>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</si>
  <si>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</si>
  <si>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</si>
  <si>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</si>
  <si>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</si>
  <si>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</si>
  <si>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</si>
  <si>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</si>
  <si>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</si>
  <si>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</si>
  <si>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</si>
  <si>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</si>
  <si>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</si>
  <si>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</si>
  <si>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</si>
  <si>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</si>
  <si>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</si>
  <si>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</si>
  <si>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</si>
  <si>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</si>
  <si>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</si>
  <si>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</si>
  <si>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</si>
  <si>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</si>
  <si>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</si>
  <si>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</si>
  <si>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</si>
  <si>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</si>
  <si>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</si>
  <si>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</si>
  <si>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</si>
  <si>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</si>
  <si>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</si>
  <si>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</si>
  <si>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</si>
  <si>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</si>
  <si>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</si>
  <si>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</si>
  <si>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</si>
  <si>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</si>
  <si>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</si>
  <si>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</si>
  <si>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</si>
  <si>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</si>
  <si>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</si>
  <si>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</si>
  <si>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</si>
  <si>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</si>
  <si>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</si>
  <si>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</si>
  <si>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</si>
  <si>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</si>
  <si>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</si>
  <si>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</si>
  <si>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</si>
  <si>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</si>
  <si>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</si>
  <si>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</si>
  <si>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</si>
  <si>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</si>
  <si>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</si>
  <si>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</si>
  <si>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</si>
  <si>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</si>
  <si>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</si>
  <si>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</si>
  <si>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</si>
  <si>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</si>
  <si>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</si>
  <si>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</si>
  <si>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</si>
  <si>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</si>
  <si>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</si>
  <si>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</si>
  <si>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</si>
  <si>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</si>
  <si>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</si>
  <si>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</si>
  <si>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</si>
  <si>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</si>
  <si>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</si>
  <si>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</si>
  <si>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</si>
  <si>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</si>
  <si>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</si>
  <si>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</si>
  <si>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</si>
  <si>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</si>
  <si>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</si>
  <si>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</si>
  <si>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</si>
  <si>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</si>
  <si>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</si>
  <si>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</si>
  <si>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</si>
  <si>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</si>
  <si>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</si>
  <si>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</si>
  <si>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</si>
  <si>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</si>
  <si>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</si>
  <si>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</si>
  <si>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</si>
  <si>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</si>
  <si>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</si>
  <si>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</si>
  <si>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</si>
  <si>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</si>
  <si>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</si>
  <si>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</si>
  <si>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</si>
  <si>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</si>
  <si>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</si>
  <si>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</si>
  <si>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</si>
  <si>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</si>
  <si>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</si>
  <si>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</si>
  <si>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</si>
  <si>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</si>
  <si>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</si>
  <si>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</si>
  <si>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</si>
  <si>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</si>
  <si>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</si>
  <si>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</si>
  <si>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</si>
  <si>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</si>
  <si>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</si>
  <si>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</si>
  <si>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</si>
  <si>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</si>
  <si>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</si>
  <si>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</si>
  <si>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</si>
  <si>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</si>
  <si>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</si>
  <si>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</si>
  <si>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</si>
  <si>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</si>
  <si>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</si>
  <si>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</si>
  <si>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</si>
  <si>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</si>
  <si>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</si>
  <si>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</si>
  <si>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</si>
  <si>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</si>
  <si>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</si>
  <si>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</si>
  <si>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</si>
  <si>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</si>
  <si>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</si>
  <si>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</si>
  <si>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</si>
  <si>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</si>
  <si>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</si>
  <si>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</si>
  <si>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</si>
  <si>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</si>
  <si>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</si>
  <si>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</si>
  <si>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</si>
  <si>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</si>
  <si>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</si>
  <si>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</si>
  <si>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</si>
  <si>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</si>
  <si>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</si>
  <si>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</si>
  <si>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</si>
  <si>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</si>
  <si>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</si>
  <si>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</si>
  <si>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</si>
  <si>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</si>
  <si>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</si>
  <si>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</si>
  <si>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</si>
  <si>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</si>
  <si>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</si>
  <si>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</si>
  <si>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</si>
  <si>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</si>
  <si>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</si>
  <si>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</si>
  <si>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</si>
  <si>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</si>
  <si>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</si>
  <si>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</si>
  <si>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</si>
  <si>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</si>
  <si>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</si>
  <si>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</si>
  <si>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</si>
  <si>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</si>
  <si>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</si>
  <si>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</si>
  <si>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</si>
  <si>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</si>
  <si>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</si>
  <si>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</si>
  <si>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</si>
  <si>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</si>
  <si>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</si>
  <si>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</si>
  <si>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</si>
  <si>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</si>
  <si>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</si>
  <si>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</si>
  <si>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</si>
  <si>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</si>
  <si>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</si>
  <si>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</si>
  <si>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</si>
  <si>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</si>
  <si>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</si>
  <si>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</si>
  <si>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</si>
  <si>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</si>
  <si>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</si>
  <si>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</si>
  <si>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</si>
  <si>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</si>
  <si>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</si>
  <si>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</si>
  <si>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</si>
  <si>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</si>
  <si>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</si>
  <si>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</si>
  <si>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</si>
  <si>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</si>
  <si>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</si>
  <si>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</si>
  <si>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</si>
  <si>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</si>
  <si>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</si>
  <si>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</si>
  <si>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</si>
  <si>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</si>
  <si>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</si>
  <si>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</si>
  <si>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</si>
  <si>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</si>
  <si>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</si>
  <si>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</si>
  <si>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</si>
  <si>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</si>
  <si>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</si>
  <si>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</si>
  <si>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</si>
  <si>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</si>
  <si>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</si>
  <si>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</si>
  <si>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</si>
  <si>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</si>
  <si>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</si>
  <si>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</si>
  <si>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</si>
  <si>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</si>
  <si>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</si>
  <si>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</si>
  <si>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</si>
  <si>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</si>
  <si>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</si>
  <si>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</si>
  <si>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</si>
  <si>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</si>
  <si>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</si>
  <si>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</si>
  <si>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</si>
  <si>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</si>
  <si>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</si>
  <si>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</si>
  <si>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</si>
  <si>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</si>
  <si>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</si>
  <si>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</si>
  <si>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</si>
  <si>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</si>
  <si>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</si>
  <si>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</si>
  <si>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</si>
  <si>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</si>
  <si>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</si>
  <si>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</si>
  <si>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</si>
  <si>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</si>
  <si>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</si>
  <si>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</si>
  <si>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</si>
  <si>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</si>
  <si>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</si>
  <si>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</si>
  <si>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</si>
  <si>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</si>
  <si>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</si>
  <si>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</si>
  <si>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</si>
  <si>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</si>
  <si>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</si>
  <si>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</si>
  <si>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</si>
  <si>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</si>
  <si>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</si>
  <si>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</si>
  <si>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</si>
  <si>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</si>
  <si>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</si>
  <si>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</si>
  <si>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</si>
  <si>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</si>
  <si>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</si>
  <si>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</si>
  <si>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</si>
  <si>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</si>
  <si>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</si>
  <si>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</si>
  <si>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</si>
  <si>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</si>
  <si>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</si>
  <si>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</si>
  <si>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</si>
  <si>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</si>
  <si>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</si>
  <si>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</si>
  <si>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</si>
  <si>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</si>
  <si>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</si>
  <si>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</si>
  <si>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</si>
  <si>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</si>
  <si>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</si>
  <si>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</si>
  <si>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</si>
  <si>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</si>
  <si>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</si>
  <si>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</si>
  <si>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</si>
  <si>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</si>
  <si>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</si>
  <si>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</si>
  <si>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</si>
  <si>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</si>
  <si>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</si>
  <si>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</si>
  <si>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</si>
  <si>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</si>
  <si>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</si>
  <si>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</si>
  <si>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</si>
  <si>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</si>
  <si>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</si>
  <si>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</si>
  <si>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</si>
  <si>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</si>
  <si>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</si>
  <si>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</si>
  <si>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</si>
  <si>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</si>
  <si>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</si>
  <si>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</si>
  <si>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</si>
  <si>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</si>
  <si>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</si>
  <si>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</si>
  <si>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</si>
  <si>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</si>
  <si>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</si>
  <si>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</si>
  <si>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</si>
  <si>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</si>
  <si>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</si>
  <si>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</si>
  <si>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</si>
  <si>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</si>
  <si>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</si>
  <si>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</si>
  <si>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</si>
  <si>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</si>
  <si>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</si>
  <si>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</si>
  <si>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</si>
  <si>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</si>
  <si>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</si>
  <si>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</si>
  <si>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</si>
  <si>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</si>
  <si>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</si>
  <si>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</si>
  <si>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</si>
  <si>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</si>
  <si>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</si>
  <si>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</si>
  <si>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</si>
  <si>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</si>
  <si>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</si>
  <si>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</si>
  <si>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</si>
  <si>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</si>
  <si>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</si>
  <si>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</si>
  <si>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</si>
  <si>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</si>
  <si>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</si>
  <si>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</si>
  <si>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</si>
  <si>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</si>
  <si>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</si>
  <si>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</si>
  <si>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</si>
  <si>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</si>
  <si>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</si>
  <si>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</si>
  <si>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</si>
  <si>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</si>
  <si>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</si>
  <si>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</si>
  <si>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</si>
  <si>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</si>
  <si>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</si>
  <si>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</si>
  <si>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</si>
  <si>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</si>
  <si>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</si>
  <si>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</si>
  <si>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</si>
  <si>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</si>
  <si>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</si>
  <si>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</si>
  <si>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</si>
  <si>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</si>
  <si>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</si>
  <si>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</si>
  <si>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</si>
  <si>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</si>
  <si>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</si>
  <si>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</si>
  <si>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</si>
  <si>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</si>
  <si>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</si>
  <si>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</si>
  <si>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</si>
  <si>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</si>
  <si>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</si>
  <si>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</si>
  <si>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</si>
  <si>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</si>
  <si>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</si>
  <si>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</si>
  <si>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</si>
  <si>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</si>
  <si>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</si>
  <si>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</si>
  <si>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</si>
  <si>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</si>
  <si>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</si>
  <si>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</si>
  <si>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</si>
  <si>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</si>
  <si>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</si>
  <si>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</si>
  <si>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</si>
  <si>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</si>
  <si>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</si>
  <si>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</si>
  <si>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</si>
  <si>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</si>
  <si>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</si>
  <si>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</si>
  <si>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</si>
  <si>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</si>
  <si>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</si>
  <si>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</si>
  <si>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</si>
  <si>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</si>
  <si>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</si>
  <si>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</si>
  <si>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</si>
  <si>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</si>
  <si>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</si>
  <si>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</si>
  <si>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</si>
  <si>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</si>
  <si>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</si>
  <si>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</si>
  <si>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</si>
  <si>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</si>
  <si>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</si>
  <si>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</si>
  <si>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</si>
  <si>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</si>
  <si>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</si>
  <si>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</si>
  <si>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</si>
  <si>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</si>
  <si>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</si>
  <si>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</si>
  <si>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</si>
  <si>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</si>
  <si>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</si>
  <si>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</si>
  <si>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</si>
  <si>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</si>
  <si>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</si>
  <si>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</si>
  <si>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</si>
  <si>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</si>
  <si>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</si>
  <si>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</si>
  <si>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</si>
  <si>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</si>
  <si>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</si>
  <si>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</si>
  <si>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</si>
  <si>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</si>
  <si>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</si>
  <si>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</si>
  <si>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</si>
  <si>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</si>
  <si>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</si>
  <si>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</si>
  <si>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</si>
  <si>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</si>
  <si>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</si>
  <si>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</si>
  <si>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</si>
  <si>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</si>
  <si>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</si>
  <si>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</si>
  <si>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</si>
  <si>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</si>
  <si>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</si>
  <si>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</si>
  <si>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</si>
  <si>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</si>
  <si>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</si>
  <si>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</si>
  <si>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</si>
  <si>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</si>
  <si>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</si>
  <si>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</si>
  <si>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</si>
  <si>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</si>
  <si>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</si>
  <si>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</si>
  <si>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</si>
  <si>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</si>
  <si>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</si>
  <si>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</si>
  <si>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</si>
  <si>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</si>
  <si>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</si>
  <si>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</si>
  <si>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</si>
  <si>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</si>
  <si>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</si>
  <si>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</si>
  <si>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</si>
  <si>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</si>
  <si>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</si>
  <si>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</si>
  <si>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</si>
  <si>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</si>
  <si>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</si>
  <si>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</si>
  <si>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</si>
  <si>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</si>
  <si>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</si>
  <si>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</si>
  <si>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</si>
  <si>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</si>
  <si>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</si>
  <si>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</si>
  <si>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</si>
  <si>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</si>
  <si>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</si>
  <si>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</si>
  <si>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</si>
  <si>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</si>
  <si>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</si>
  <si>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</si>
  <si>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</si>
  <si>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</si>
  <si>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</si>
  <si>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</si>
  <si>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</si>
  <si>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</si>
  <si>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</si>
  <si>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</si>
  <si>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</si>
  <si>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</si>
  <si>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</si>
  <si>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</si>
  <si>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</si>
  <si>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</si>
  <si>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</si>
  <si>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</si>
  <si>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</si>
  <si>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</si>
  <si>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</si>
  <si>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</si>
  <si>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</si>
  <si>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</si>
  <si>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</si>
  <si>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</si>
  <si>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</si>
  <si>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</si>
  <si>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</si>
  <si>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</si>
  <si>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</si>
  <si>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</si>
  <si>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</si>
  <si>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</si>
  <si>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</si>
  <si>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</si>
  <si>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</si>
  <si>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</si>
  <si>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</si>
  <si>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</si>
  <si>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</si>
  <si>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</si>
  <si>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</si>
  <si>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</si>
  <si>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</si>
  <si>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</si>
  <si>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</si>
  <si>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</si>
  <si>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</si>
  <si>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</si>
  <si>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</si>
  <si>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</si>
  <si>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</si>
  <si>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</si>
  <si>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</si>
  <si>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</si>
  <si>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</si>
  <si>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</si>
  <si>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</si>
  <si>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</si>
  <si>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</si>
  <si>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</si>
  <si>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</si>
  <si>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</si>
  <si>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</si>
  <si>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</si>
  <si>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</si>
  <si>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</si>
  <si>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</si>
  <si>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</si>
  <si>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</si>
  <si>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</si>
  <si>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</si>
  <si>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</si>
  <si>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</si>
  <si>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</si>
  <si>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</si>
  <si>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</si>
  <si>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</si>
  <si>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</si>
  <si>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</si>
  <si>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</si>
  <si>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</si>
  <si>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</si>
  <si>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</si>
  <si>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</si>
  <si>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</si>
  <si>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</si>
  <si>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</si>
  <si>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</si>
  <si>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</si>
  <si>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</si>
  <si>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</si>
  <si>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</si>
  <si>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</si>
  <si>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</si>
  <si>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</si>
  <si>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</si>
  <si>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</si>
  <si>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</si>
  <si>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</si>
  <si>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</si>
  <si>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</si>
  <si>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</si>
  <si>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</si>
  <si>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</si>
  <si>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</si>
  <si>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</si>
  <si>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</si>
  <si>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</si>
  <si>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</si>
  <si>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</si>
  <si>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</si>
  <si>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</si>
  <si>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</si>
  <si>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</si>
  <si>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</si>
  <si>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</si>
  <si>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</si>
  <si>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</si>
  <si>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</si>
  <si>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</si>
  <si>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</si>
  <si>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</si>
  <si>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</si>
  <si>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</si>
  <si>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</si>
  <si>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</si>
  <si>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</si>
  <si>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</si>
  <si>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</si>
  <si>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</si>
  <si>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</si>
  <si>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</si>
  <si>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</si>
  <si>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</si>
  <si>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</si>
  <si>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</si>
  <si>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</si>
  <si>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</si>
  <si>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</si>
  <si>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</si>
  <si>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</si>
  <si>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</si>
  <si>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</si>
  <si>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</si>
  <si>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</si>
  <si>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</si>
  <si>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</si>
  <si>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</si>
  <si>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</si>
  <si>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</si>
  <si>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</si>
  <si>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</si>
  <si>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</si>
  <si>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</si>
  <si>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</si>
  <si>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</si>
  <si>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</si>
  <si>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</si>
  <si>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</si>
  <si>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</si>
  <si>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</si>
  <si>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</si>
  <si>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</si>
  <si>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</si>
  <si>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</si>
  <si>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</si>
  <si>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</si>
  <si>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</si>
  <si>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</si>
  <si>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</si>
  <si>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</si>
  <si>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</si>
  <si>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</si>
  <si>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</si>
  <si>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</si>
  <si>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</si>
  <si>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</si>
  <si>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</si>
  <si>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</si>
  <si>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</si>
  <si>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</si>
  <si>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</si>
  <si>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</si>
  <si>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</si>
  <si>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</si>
  <si>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</si>
  <si>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</si>
  <si>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</si>
  <si>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</si>
  <si>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</si>
  <si>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</si>
  <si>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</si>
  <si>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</si>
  <si>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</si>
  <si>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</si>
  <si>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</si>
  <si>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</si>
  <si>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</si>
  <si>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</si>
  <si>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</si>
  <si>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</si>
  <si>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</si>
  <si>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</si>
  <si>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</si>
  <si>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</si>
  <si>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</si>
  <si>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</si>
  <si>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</si>
  <si>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</si>
  <si>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</si>
  <si>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</si>
  <si>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</si>
  <si>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</si>
  <si>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</si>
  <si>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</si>
  <si>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</si>
  <si>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</si>
  <si>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</si>
  <si>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</si>
  <si>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</si>
  <si>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</si>
  <si>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</si>
  <si>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</si>
  <si>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</si>
  <si>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</si>
  <si>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</si>
  <si>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</si>
  <si>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</si>
  <si>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</si>
  <si>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</si>
  <si>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</si>
  <si>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</si>
  <si>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</si>
  <si>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</si>
  <si>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</si>
  <si>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</si>
  <si>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</si>
  <si>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</si>
  <si>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</si>
  <si>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</si>
  <si>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</si>
  <si>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</si>
  <si>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</si>
  <si>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</si>
  <si>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</si>
  <si>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</si>
  <si>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</si>
  <si>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</si>
  <si>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</si>
  <si>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</si>
  <si>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</si>
  <si>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</si>
  <si>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</si>
  <si>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</si>
  <si>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</si>
  <si>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</si>
  <si>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</si>
  <si>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</si>
  <si>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</si>
  <si>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</si>
  <si>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</si>
  <si>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</si>
  <si>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</si>
  <si>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</si>
  <si>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</si>
  <si>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</si>
  <si>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</si>
  <si>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</si>
  <si>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</si>
  <si>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</si>
  <si>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</si>
  <si>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</si>
  <si>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</si>
  <si>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</si>
  <si>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</si>
  <si>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</si>
  <si>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</si>
  <si>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</si>
  <si>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</si>
  <si>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</si>
  <si>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</si>
  <si>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</si>
  <si>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</si>
  <si>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</si>
  <si>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</si>
  <si>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</si>
  <si>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</si>
  <si>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</si>
  <si>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</si>
  <si>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</si>
  <si>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</si>
  <si>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</si>
  <si>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</si>
  <si>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</si>
  <si>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</si>
  <si>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</si>
  <si>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</si>
  <si>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</si>
  <si>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</si>
  <si>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</si>
  <si>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</si>
  <si>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</si>
  <si>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</si>
  <si>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</si>
  <si>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</si>
  <si>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</si>
  <si>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</si>
  <si>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</si>
  <si>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</si>
  <si>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</si>
  <si>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</si>
  <si>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</si>
  <si>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</si>
  <si>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</si>
  <si>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</si>
  <si>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</si>
  <si>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</si>
  <si>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</si>
  <si>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</si>
  <si>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</si>
  <si>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</si>
  <si>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</si>
  <si>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</si>
  <si>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</si>
  <si>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</si>
  <si>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</si>
  <si>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</si>
  <si>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</si>
  <si>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</si>
  <si>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</si>
  <si>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</si>
  <si>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</si>
  <si>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</si>
  <si>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</si>
  <si>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</si>
  <si>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</si>
  <si>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</si>
  <si>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</si>
  <si>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</si>
  <si>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</si>
  <si>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</si>
  <si>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</si>
  <si>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</si>
  <si>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</si>
  <si>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</si>
  <si>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</si>
  <si>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</si>
  <si>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</si>
  <si>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</si>
  <si>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</si>
  <si>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</si>
  <si>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</si>
  <si>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</si>
  <si>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</si>
  <si>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</si>
  <si>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</si>
  <si>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</si>
  <si>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</si>
  <si>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</si>
  <si>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</si>
  <si>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</si>
  <si>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</si>
  <si>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</si>
  <si>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</si>
  <si>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</si>
  <si>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</si>
  <si>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</si>
  <si>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</si>
  <si>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</si>
  <si>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</si>
  <si>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</si>
  <si>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</si>
  <si>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</si>
  <si>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</si>
  <si>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</si>
  <si>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</si>
  <si>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</si>
  <si>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</si>
  <si>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</si>
  <si>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</si>
  <si>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</si>
  <si>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</si>
  <si>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</si>
  <si>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</si>
  <si>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</si>
  <si>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</si>
  <si>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</si>
  <si>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</si>
  <si>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</si>
  <si>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</si>
  <si>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</si>
  <si>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</si>
  <si>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</si>
  <si>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</si>
  <si>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</si>
  <si>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</si>
  <si>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</si>
  <si>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</si>
  <si>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</si>
  <si>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</si>
  <si>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</si>
  <si>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</si>
  <si>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</si>
  <si>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</si>
  <si>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</si>
  <si>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</si>
  <si>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</si>
  <si>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</si>
  <si>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</si>
  <si>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</si>
  <si>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</si>
  <si>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</si>
  <si>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</si>
  <si>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</si>
  <si>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</si>
  <si>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</si>
  <si>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</si>
  <si>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</si>
  <si>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</si>
  <si>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</si>
  <si>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</si>
  <si>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</si>
  <si>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</si>
  <si>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</si>
  <si>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</si>
  <si>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</si>
  <si>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</si>
  <si>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</si>
  <si>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</si>
  <si>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</si>
  <si>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</si>
  <si>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</si>
  <si>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</si>
  <si>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</si>
  <si>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</si>
  <si>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</si>
  <si>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</si>
  <si>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</si>
  <si>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</si>
  <si>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</si>
  <si>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</si>
  <si>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</si>
  <si>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</si>
  <si>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</si>
  <si>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</si>
  <si>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</si>
  <si>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</si>
  <si>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</si>
  <si>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</si>
  <si>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</si>
  <si>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</si>
  <si>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</si>
  <si>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</si>
  <si>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</si>
  <si>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</si>
  <si>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</si>
  <si>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</si>
  <si>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</si>
  <si>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</si>
  <si>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</si>
  <si>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</si>
  <si>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</si>
  <si>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</si>
  <si>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</si>
  <si>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</si>
  <si>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</si>
  <si>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</si>
  <si>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</si>
  <si>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</si>
  <si>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</si>
  <si>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</si>
  <si>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</si>
  <si>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</si>
  <si>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</si>
  <si>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</si>
  <si>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</si>
  <si>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</si>
  <si>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</si>
  <si>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</si>
  <si>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</si>
  <si>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</si>
  <si>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</si>
  <si>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</si>
  <si>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</si>
  <si>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</si>
  <si>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</si>
  <si>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</si>
  <si>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</si>
  <si>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</si>
  <si>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</si>
  <si>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</si>
  <si>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</si>
  <si>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</si>
  <si>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</si>
  <si>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</si>
  <si>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</si>
  <si>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</si>
  <si>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</si>
  <si>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</si>
  <si>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</si>
  <si>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</si>
  <si>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</si>
  <si>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</si>
  <si>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</si>
  <si>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</si>
  <si>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</si>
  <si>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</si>
  <si>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</si>
  <si>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</si>
  <si>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</si>
  <si>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</si>
  <si>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</si>
  <si>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</si>
  <si>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</si>
  <si>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</si>
  <si>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</si>
  <si>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</si>
  <si>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</si>
  <si>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</si>
  <si>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</si>
  <si>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</si>
  <si>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</si>
  <si>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</si>
  <si>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</si>
  <si>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</si>
  <si>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</si>
  <si>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</si>
  <si>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</si>
  <si>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</si>
  <si>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</si>
  <si>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</si>
  <si>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</si>
  <si>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</si>
  <si>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</si>
  <si>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</si>
  <si>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</si>
  <si>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</si>
  <si>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</si>
  <si>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</si>
  <si>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</si>
  <si>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</si>
  <si>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</si>
  <si>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</si>
  <si>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</si>
  <si>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</si>
  <si>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</si>
  <si>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</si>
  <si>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</si>
  <si>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</si>
  <si>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</si>
  <si>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</si>
  <si>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</si>
  <si>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</si>
  <si>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</si>
  <si>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</si>
  <si>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</si>
  <si>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</si>
  <si>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</si>
  <si>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</si>
  <si>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</si>
  <si>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</si>
  <si>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</si>
  <si>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</si>
  <si>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</si>
  <si>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</si>
  <si>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</si>
  <si>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</si>
  <si>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</si>
  <si>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</si>
  <si>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</si>
  <si>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</si>
  <si>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</si>
  <si>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</si>
  <si>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</si>
  <si>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</si>
  <si>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</si>
  <si>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</si>
  <si>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</si>
  <si>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</si>
  <si>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</si>
  <si>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</si>
  <si>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</si>
  <si>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</si>
  <si>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</si>
  <si>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</si>
  <si>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</si>
  <si>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</si>
  <si>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</si>
  <si>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</si>
  <si>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</si>
  <si>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</si>
  <si>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</si>
  <si>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</si>
  <si>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</si>
  <si>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</si>
  <si>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</si>
  <si>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</si>
  <si>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</si>
  <si>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</si>
  <si>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</si>
  <si>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</si>
  <si>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</si>
  <si>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</si>
  <si>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</si>
  <si>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</si>
  <si>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</si>
  <si>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</si>
  <si>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</si>
  <si>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</si>
  <si>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</si>
  <si>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</si>
  <si>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</si>
  <si>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</si>
  <si>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</si>
  <si>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</si>
  <si>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</si>
  <si>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</si>
  <si>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</si>
  <si>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</si>
  <si>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</si>
  <si>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</si>
  <si>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</si>
  <si>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</si>
  <si>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</si>
  <si>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</si>
  <si>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</si>
  <si>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</si>
  <si>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</si>
  <si>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</si>
  <si>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</si>
  <si>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</si>
  <si>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</si>
  <si>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</si>
  <si>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</si>
  <si>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</si>
  <si>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</si>
  <si>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</si>
  <si>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</si>
  <si>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</si>
  <si>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</si>
  <si>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</si>
  <si>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</si>
  <si>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</si>
  <si>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</si>
  <si>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</si>
  <si>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</si>
  <si>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</si>
  <si>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</si>
  <si>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</si>
  <si>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</si>
  <si>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</si>
  <si>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</si>
  <si>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</si>
  <si>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</si>
  <si>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</si>
  <si>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</si>
  <si>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</si>
  <si>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</si>
  <si>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</si>
  <si>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</si>
  <si>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</si>
  <si>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</si>
  <si>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</si>
  <si>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</si>
  <si>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</si>
  <si>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</si>
  <si>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</si>
  <si>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</si>
  <si>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</si>
  <si>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</si>
  <si>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</si>
  <si>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</si>
  <si>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</si>
  <si>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</si>
  <si>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</si>
  <si>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</si>
  <si>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</si>
  <si>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</si>
  <si>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</si>
  <si>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</si>
  <si>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</si>
  <si>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</si>
  <si>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</si>
  <si>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</si>
  <si>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</si>
  <si>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</si>
  <si>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</si>
  <si>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</si>
  <si>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</si>
  <si>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</si>
  <si>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</si>
  <si>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</si>
  <si>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</si>
  <si>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</si>
  <si>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</si>
  <si>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</si>
  <si>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</si>
  <si>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</si>
  <si>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</si>
  <si>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</si>
  <si>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</si>
  <si>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</si>
  <si>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</si>
  <si>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</si>
  <si>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</si>
  <si>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</si>
  <si>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</si>
  <si>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</si>
  <si>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</si>
  <si>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</si>
  <si>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</si>
  <si>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</si>
  <si>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</si>
  <si>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</si>
  <si>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</si>
  <si>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</si>
  <si>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</si>
  <si>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</si>
  <si>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</si>
  <si>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</si>
  <si>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</si>
  <si>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</si>
  <si>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</si>
  <si>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</si>
  <si>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</si>
  <si>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</si>
  <si>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</si>
  <si>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</si>
  <si>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</si>
  <si>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</si>
  <si>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</si>
  <si>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</si>
  <si>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</si>
  <si>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</si>
  <si>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</si>
  <si>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</si>
  <si>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</si>
  <si>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</si>
  <si>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</si>
  <si>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</si>
  <si>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</si>
  <si>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</si>
  <si>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</si>
  <si>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</si>
  <si>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</si>
  <si>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</si>
  <si>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</si>
  <si>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</si>
  <si>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</si>
  <si>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</si>
  <si>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</si>
  <si>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</si>
  <si>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</si>
  <si>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</si>
  <si>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</si>
  <si>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</si>
  <si>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</si>
  <si>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</si>
  <si>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</si>
  <si>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</si>
  <si>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</si>
  <si>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</si>
  <si>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</si>
  <si>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</si>
  <si>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</si>
  <si>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</si>
  <si>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</si>
  <si>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</si>
  <si>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</si>
  <si>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</si>
  <si>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</si>
  <si>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</si>
  <si>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</si>
  <si>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</si>
  <si>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</si>
  <si>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</si>
  <si>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</si>
  <si>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</si>
  <si>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</si>
  <si>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</si>
  <si>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</si>
  <si>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</si>
  <si>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</si>
  <si>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</si>
  <si>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</si>
  <si>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</si>
  <si>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</si>
  <si>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</si>
  <si>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</si>
  <si>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</si>
  <si>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</si>
  <si>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</si>
  <si>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</si>
  <si>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</si>
  <si>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</si>
  <si>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</si>
  <si>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</si>
  <si>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</si>
  <si>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</si>
  <si>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</si>
  <si>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</si>
  <si>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</si>
  <si>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</si>
  <si>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</si>
  <si>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</si>
  <si>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</si>
  <si>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</si>
  <si>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</si>
  <si>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</si>
  <si>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</si>
  <si>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</si>
  <si>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</si>
  <si>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</si>
  <si>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</si>
  <si>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</si>
  <si>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</si>
  <si>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</si>
  <si>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</si>
  <si>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</si>
  <si>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</si>
  <si>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</si>
  <si>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</si>
  <si>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</si>
  <si>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</si>
  <si>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</si>
  <si>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</si>
  <si>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</si>
  <si>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</si>
  <si>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</si>
  <si>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</si>
  <si>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</si>
  <si>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</si>
  <si>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</si>
  <si>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</si>
  <si>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</si>
  <si>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</si>
  <si>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</si>
  <si>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</si>
  <si>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</si>
  <si>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</si>
  <si>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</si>
  <si>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</si>
  <si>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</si>
  <si>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</si>
  <si>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</si>
  <si>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</si>
  <si>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</si>
  <si>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</si>
  <si>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</si>
  <si>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</si>
  <si>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</si>
  <si>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</si>
  <si>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</si>
  <si>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</si>
  <si>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</si>
  <si>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</si>
  <si>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</si>
  <si>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</si>
  <si>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</si>
  <si>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</si>
  <si>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</si>
  <si>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</si>
  <si>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</si>
  <si>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</si>
  <si>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</si>
  <si>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</si>
  <si>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</si>
  <si>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</si>
  <si>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</si>
  <si>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</si>
  <si>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</si>
  <si>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</si>
  <si>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</si>
  <si>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</si>
  <si>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</si>
  <si>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</si>
  <si>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</si>
  <si>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</si>
  <si>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</si>
  <si>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</si>
  <si>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</si>
  <si>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</si>
  <si>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</si>
  <si>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</si>
  <si>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</si>
  <si>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</si>
  <si>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</si>
  <si>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</si>
  <si>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</si>
  <si>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</si>
  <si>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</si>
  <si>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</si>
  <si>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</si>
  <si>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</si>
  <si>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</si>
  <si>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</si>
  <si>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</si>
  <si>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</si>
  <si>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</si>
  <si>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</si>
  <si>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</si>
  <si>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</si>
  <si>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</si>
  <si>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</si>
  <si>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</si>
  <si>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</si>
  <si>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</si>
  <si>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</si>
  <si>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</si>
  <si>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</si>
  <si>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</si>
  <si>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</si>
  <si>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</si>
  <si>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</si>
  <si>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</si>
  <si>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</si>
  <si>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</si>
  <si>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</si>
  <si>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</si>
  <si>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</si>
  <si>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</si>
  <si>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</si>
  <si>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</si>
  <si>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</si>
  <si>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</si>
  <si>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</si>
  <si>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</si>
  <si>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</si>
  <si>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</si>
  <si>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</si>
  <si>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</si>
  <si>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</si>
  <si>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</si>
  <si>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</si>
  <si>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</si>
  <si>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</si>
  <si>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</si>
  <si>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</si>
  <si>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</si>
  <si>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</si>
  <si>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</si>
  <si>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</si>
  <si>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</si>
  <si>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</si>
  <si>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</si>
  <si>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</si>
  <si>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</si>
  <si>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</si>
  <si>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</si>
  <si>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</si>
  <si>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</si>
  <si>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</si>
  <si>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</si>
  <si>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</si>
  <si>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</si>
  <si>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</si>
  <si>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</si>
  <si>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</si>
  <si>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</si>
  <si>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</si>
  <si>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</si>
  <si>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</si>
  <si>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</si>
  <si>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</si>
  <si>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</si>
  <si>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</si>
  <si>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</si>
  <si>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</si>
  <si>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</si>
  <si>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</si>
  <si>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</si>
  <si>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</si>
  <si>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</si>
  <si>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</si>
  <si>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</si>
  <si>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</si>
  <si>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</si>
  <si>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</si>
  <si>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</si>
  <si>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</si>
  <si>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</si>
  <si>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</si>
  <si>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</si>
  <si>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</si>
  <si>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</si>
  <si>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</si>
  <si>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</si>
  <si>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</si>
  <si>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</si>
  <si>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</si>
  <si>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</si>
  <si>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</si>
  <si>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</si>
  <si>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</si>
  <si>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</si>
  <si>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</si>
  <si>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</si>
  <si>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</si>
  <si>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</si>
  <si>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</si>
  <si>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</si>
  <si>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</si>
  <si>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</si>
  <si>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</si>
  <si>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</si>
  <si>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</si>
  <si>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</si>
  <si>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</si>
  <si>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</si>
  <si>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</si>
  <si>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</si>
  <si>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</si>
  <si>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</si>
  <si>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</si>
  <si>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</si>
  <si>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</si>
  <si>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</si>
  <si>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</si>
  <si>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</si>
  <si>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</si>
  <si>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</si>
  <si>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</si>
  <si>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</si>
  <si>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</si>
  <si>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</si>
  <si>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</si>
  <si>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</si>
  <si>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</si>
  <si>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</si>
  <si>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</si>
  <si>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</si>
  <si>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</si>
  <si>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</si>
  <si>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</si>
  <si>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</si>
  <si>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</si>
  <si>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</si>
  <si>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</si>
  <si>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</si>
  <si>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</si>
  <si>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</si>
  <si>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</si>
  <si>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</si>
  <si>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</si>
  <si>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</si>
  <si>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</si>
  <si>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</si>
  <si>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</si>
  <si>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</si>
  <si>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</si>
  <si>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</si>
  <si>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</si>
  <si>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</si>
  <si>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</si>
  <si>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</si>
  <si>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</si>
  <si>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</si>
  <si>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</si>
  <si>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</si>
  <si>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</si>
  <si>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</si>
  <si>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</si>
  <si>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</si>
  <si>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</si>
  <si>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</si>
  <si>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</si>
  <si>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</si>
  <si>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</si>
  <si>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</si>
  <si>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</si>
  <si>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</si>
  <si>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</si>
  <si>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</si>
  <si>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</si>
  <si>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</si>
  <si>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</si>
  <si>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</si>
  <si>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</si>
  <si>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</si>
  <si>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</si>
  <si>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</si>
  <si>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</si>
  <si>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</si>
  <si>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</si>
  <si>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</si>
  <si>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</si>
  <si>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</si>
  <si>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</si>
  <si>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</si>
  <si>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</si>
  <si>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</si>
  <si>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</si>
  <si>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</si>
  <si>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</si>
  <si>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</si>
  <si>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</si>
  <si>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</si>
  <si>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</si>
  <si>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</si>
  <si>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</si>
  <si>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</si>
  <si>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</si>
  <si>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</si>
  <si>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</si>
  <si>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</si>
  <si>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</si>
  <si>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</si>
  <si>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</si>
  <si>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</si>
  <si>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</si>
  <si>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</si>
  <si>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</si>
  <si>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</si>
  <si>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</si>
  <si>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</si>
  <si>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</si>
  <si>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</si>
  <si>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</si>
  <si>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</si>
  <si>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</si>
  <si>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</si>
  <si>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</si>
  <si>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</si>
  <si>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</si>
  <si>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</si>
  <si>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</si>
  <si>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</si>
  <si>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</si>
  <si>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</si>
  <si>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</si>
  <si>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</si>
  <si>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</si>
  <si>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</si>
  <si>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</si>
  <si>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</si>
  <si>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</si>
  <si>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</si>
  <si>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</si>
  <si>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</si>
  <si>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</si>
  <si>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</si>
  <si>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</si>
  <si>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</si>
  <si>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</si>
  <si>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</si>
  <si>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</si>
  <si>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</si>
  <si>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</si>
  <si>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</si>
  <si>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</si>
  <si>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</si>
  <si>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</si>
  <si>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</si>
  <si>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</si>
  <si>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</si>
  <si>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</si>
  <si>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</si>
  <si>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</si>
  <si>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</si>
  <si>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</si>
  <si>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</si>
  <si>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</si>
  <si>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</si>
  <si>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</si>
  <si>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</si>
  <si>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</si>
  <si>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</si>
  <si>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</si>
  <si>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</si>
  <si>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</si>
  <si>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</si>
  <si>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</si>
  <si>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</si>
  <si>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</si>
  <si>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</si>
  <si>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</si>
  <si>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</si>
  <si>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</si>
  <si>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</si>
  <si>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</si>
  <si>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</si>
  <si>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</si>
  <si>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</si>
  <si>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</si>
  <si>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</si>
  <si>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</si>
  <si>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</si>
  <si>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</si>
  <si>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</si>
  <si>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</si>
  <si>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</si>
  <si>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</si>
  <si>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</si>
  <si>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</si>
  <si>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</si>
  <si>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</si>
  <si>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</si>
  <si>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</si>
  <si>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</si>
  <si>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</si>
  <si>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</si>
  <si>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</si>
  <si>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</si>
  <si>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</si>
  <si>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</si>
  <si>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</si>
  <si>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</si>
  <si>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</si>
  <si>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</si>
  <si>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</si>
  <si>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</si>
  <si>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</si>
  <si>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</si>
  <si>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</si>
  <si>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</si>
  <si>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</si>
  <si>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</si>
  <si>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</si>
  <si>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</si>
  <si>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</si>
  <si>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</si>
  <si>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</si>
  <si>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</si>
  <si>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</si>
  <si>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</si>
  <si>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</si>
  <si>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</si>
  <si>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</si>
  <si>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</si>
  <si>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</si>
  <si>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</si>
  <si>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</si>
  <si>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</si>
  <si>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</si>
  <si>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</si>
  <si>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</si>
  <si>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</si>
  <si>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</si>
  <si>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</si>
  <si>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</si>
  <si>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</si>
  <si>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</si>
  <si>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</si>
  <si>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</si>
  <si>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</si>
  <si>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</si>
  <si>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</si>
  <si>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</si>
  <si>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</si>
  <si>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</si>
  <si>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</si>
  <si>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</si>
  <si>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</si>
  <si>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</si>
  <si>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</si>
  <si>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</si>
  <si>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</si>
  <si>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</si>
  <si>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</si>
  <si>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</si>
  <si>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</si>
  <si>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</si>
  <si>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</si>
  <si>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</si>
  <si>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</si>
  <si>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</si>
  <si>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</si>
  <si>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</si>
  <si>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</si>
  <si>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</si>
  <si>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</si>
  <si>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</si>
  <si>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</si>
  <si>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</si>
  <si>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</si>
  <si>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</si>
  <si>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</si>
  <si>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</si>
  <si>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</si>
  <si>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</si>
  <si>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</si>
  <si>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</si>
  <si>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</si>
  <si>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</si>
  <si>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</si>
  <si>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</si>
  <si>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</si>
  <si>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</si>
  <si>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</si>
  <si>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</si>
  <si>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</si>
  <si>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</si>
  <si>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</si>
  <si>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</si>
  <si>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</si>
  <si>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</si>
  <si>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</si>
  <si>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</si>
  <si>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</si>
  <si>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</si>
  <si>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</si>
  <si>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</si>
  <si>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</si>
  <si>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</si>
  <si>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</si>
  <si>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</si>
  <si>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</si>
  <si>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</si>
  <si>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</si>
  <si>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</si>
  <si>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</si>
  <si>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</si>
  <si>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</si>
  <si>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</si>
  <si>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</si>
  <si>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</si>
  <si>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</si>
  <si>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</si>
  <si>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</si>
  <si>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</si>
  <si>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</si>
  <si>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</si>
  <si>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</si>
  <si>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</si>
  <si>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</si>
  <si>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</si>
  <si>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</si>
  <si>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</si>
  <si>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</si>
  <si>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</si>
  <si>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</si>
  <si>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</si>
  <si>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</si>
  <si>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</si>
  <si>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</si>
  <si>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</si>
  <si>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</si>
  <si>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</si>
  <si>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</si>
  <si>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</si>
  <si>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</si>
  <si>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</si>
  <si>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</si>
  <si>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</si>
  <si>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</si>
  <si>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</si>
  <si>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</si>
  <si>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</si>
  <si>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</si>
  <si>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</si>
  <si>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</si>
  <si>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</si>
  <si>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</si>
  <si>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</si>
  <si>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</si>
  <si>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</si>
  <si>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</si>
  <si>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</si>
  <si>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</si>
  <si>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</si>
  <si>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</si>
  <si>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</si>
  <si>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</si>
  <si>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</si>
  <si>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</si>
  <si>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</si>
  <si>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</si>
  <si>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</si>
  <si>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</si>
  <si>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</si>
  <si>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</si>
  <si>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</si>
  <si>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</si>
  <si>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</si>
  <si>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</si>
  <si>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</si>
  <si>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</si>
  <si>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</si>
  <si>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</si>
  <si>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</si>
  <si>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</si>
  <si>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</si>
  <si>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</si>
  <si>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</si>
  <si>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</si>
  <si>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</si>
  <si>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</si>
  <si>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</si>
  <si>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</si>
  <si>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</si>
  <si>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</si>
  <si>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</si>
  <si>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</si>
  <si>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</si>
  <si>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</si>
  <si>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</si>
  <si>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</si>
  <si>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</si>
  <si>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</si>
  <si>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</si>
  <si>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</si>
  <si>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</si>
  <si>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</si>
  <si>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</si>
  <si>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</si>
  <si>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</si>
  <si>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</si>
  <si>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</si>
  <si>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</si>
  <si>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</si>
  <si>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</si>
  <si>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</si>
  <si>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</si>
  <si>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</si>
  <si>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</si>
  <si>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</si>
  <si>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</si>
  <si>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</si>
  <si>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</si>
  <si>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</si>
  <si>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</si>
  <si>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</si>
  <si>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</si>
  <si>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</si>
  <si>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</si>
  <si>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</si>
  <si>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</si>
  <si>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</si>
  <si>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</si>
  <si>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</si>
  <si>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</si>
  <si>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</si>
  <si>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</si>
  <si>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</si>
  <si>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</si>
  <si>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</si>
  <si>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</si>
  <si>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</si>
  <si>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</si>
  <si>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</si>
  <si>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</si>
  <si>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</si>
  <si>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</si>
  <si>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</si>
  <si>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</si>
  <si>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</si>
  <si>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</si>
  <si>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</si>
  <si>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</si>
  <si>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</si>
  <si>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</si>
  <si>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</si>
  <si>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</si>
  <si>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</si>
  <si>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</si>
  <si>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</si>
  <si>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</si>
  <si>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</si>
  <si>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</si>
  <si>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</si>
  <si>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</si>
  <si>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</si>
  <si>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</si>
  <si>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</si>
  <si>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</si>
  <si>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</si>
  <si>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</si>
  <si>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</si>
  <si>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</si>
  <si>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</si>
  <si>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</si>
  <si>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</si>
  <si>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</si>
  <si>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</si>
  <si>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</si>
  <si>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</si>
  <si>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</si>
  <si>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</si>
  <si>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</si>
  <si>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</si>
  <si>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</si>
  <si>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</si>
  <si>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</si>
  <si>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</si>
  <si>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</si>
  <si>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</si>
  <si>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</si>
  <si>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</si>
  <si>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</si>
  <si>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</si>
  <si>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</si>
  <si>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</si>
  <si>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</si>
  <si>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</si>
  <si>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</si>
  <si>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</si>
  <si>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</si>
  <si>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</si>
  <si>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</si>
  <si>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</si>
  <si>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</si>
  <si>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</si>
  <si>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</si>
  <si>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</si>
  <si>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</si>
  <si>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</si>
  <si>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</si>
  <si>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</si>
  <si>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</si>
  <si>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</si>
  <si>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</si>
  <si>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</si>
  <si>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</si>
  <si>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</si>
  <si>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</si>
  <si>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</si>
  <si>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</si>
  <si>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</si>
  <si>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</si>
  <si>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</si>
  <si>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</si>
  <si>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</si>
  <si>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</si>
  <si>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</si>
  <si>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</si>
  <si>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</si>
  <si>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</si>
  <si>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</si>
  <si>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</si>
  <si>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</si>
  <si>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</si>
  <si>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</si>
  <si>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</si>
  <si>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</si>
  <si>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</si>
  <si>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</si>
  <si>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</si>
  <si>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</si>
  <si>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</si>
  <si>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</si>
  <si>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</si>
  <si>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</si>
  <si>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</si>
  <si>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</si>
  <si>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</si>
  <si>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</si>
  <si>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</si>
  <si>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</si>
  <si>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</si>
  <si>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</si>
  <si>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</si>
  <si>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</si>
  <si>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</si>
  <si>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</si>
  <si>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</si>
  <si>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</si>
  <si>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</si>
  <si>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</si>
  <si>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</si>
  <si>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</si>
  <si>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</si>
  <si>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</si>
  <si>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</si>
  <si>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</si>
  <si>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</si>
  <si>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</si>
  <si>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</si>
  <si>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</si>
  <si>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</si>
  <si>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</si>
  <si>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</si>
  <si>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</si>
  <si>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</si>
  <si>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</si>
  <si>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</si>
  <si>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</si>
  <si>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</si>
  <si>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</si>
  <si>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</si>
  <si>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</si>
  <si>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</si>
  <si>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</si>
  <si>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</si>
  <si>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</si>
  <si>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</si>
  <si>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</si>
  <si>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</si>
  <si>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</si>
  <si>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</si>
  <si>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</si>
  <si>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</si>
  <si>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</si>
  <si>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</si>
  <si>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</si>
  <si>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</si>
  <si>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</si>
  <si>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</si>
  <si>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</si>
  <si>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</si>
  <si>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</si>
  <si>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</si>
  <si>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</si>
  <si>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</si>
  <si>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</si>
  <si>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</si>
  <si>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</si>
  <si>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</si>
  <si>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</si>
  <si>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</si>
  <si>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</si>
  <si>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</si>
  <si>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</si>
  <si>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</si>
  <si>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</si>
  <si>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</si>
  <si>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</si>
  <si>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</si>
  <si>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</si>
  <si>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</si>
  <si>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</si>
  <si>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</si>
  <si>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</si>
  <si>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</si>
  <si>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</si>
  <si>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</si>
  <si>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</si>
  <si>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</si>
  <si>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</si>
  <si>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</si>
  <si>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</si>
  <si>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</si>
  <si>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</si>
  <si>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</si>
  <si>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</si>
  <si>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</si>
  <si>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</si>
  <si>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</si>
  <si>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</si>
  <si>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</si>
  <si>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</si>
  <si>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</si>
  <si>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</si>
  <si>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</si>
  <si>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</si>
  <si>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</si>
  <si>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</si>
  <si>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</si>
  <si>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</si>
  <si>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</si>
  <si>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</si>
  <si>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</si>
  <si>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</si>
  <si>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</si>
  <si>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</si>
  <si>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</si>
  <si>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</si>
  <si>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</si>
  <si>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</si>
  <si>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</si>
  <si>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</si>
  <si>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</si>
  <si>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</si>
  <si>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</si>
  <si>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</si>
  <si>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</si>
  <si>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</si>
  <si>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</si>
  <si>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</si>
  <si>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</si>
  <si>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</si>
  <si>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</si>
  <si>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</si>
  <si>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</si>
  <si>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</si>
  <si>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</si>
  <si>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</si>
  <si>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</si>
  <si>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</si>
  <si>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</si>
  <si>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</si>
  <si>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</si>
  <si>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</si>
  <si>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</si>
  <si>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</si>
  <si>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</si>
  <si>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</si>
  <si>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</si>
  <si>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</si>
  <si>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</si>
  <si>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</si>
  <si>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</si>
  <si>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</si>
  <si>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</si>
  <si>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</si>
  <si>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</si>
  <si>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</si>
  <si>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</si>
  <si>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</si>
  <si>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</si>
  <si>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</si>
  <si>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</si>
  <si>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</si>
  <si>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</si>
  <si>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</si>
  <si>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</si>
  <si>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</si>
  <si>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</si>
  <si>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</si>
  <si>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</si>
  <si>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</si>
  <si>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</si>
  <si>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</si>
  <si>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</si>
  <si>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</si>
  <si>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</si>
  <si>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</si>
  <si>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</si>
  <si>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</si>
  <si>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</si>
  <si>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</si>
  <si>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</si>
  <si>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</si>
  <si>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</si>
  <si>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</si>
  <si>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</si>
  <si>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</si>
  <si>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</si>
  <si>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</si>
  <si>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</si>
  <si>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</si>
  <si>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</si>
  <si>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</si>
  <si>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</si>
  <si>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</si>
  <si>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</si>
  <si>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</si>
  <si>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</si>
  <si>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</si>
  <si>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</si>
  <si>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</si>
  <si>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</si>
  <si>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</si>
  <si>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</si>
  <si>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</si>
  <si>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</si>
  <si>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</si>
  <si>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</si>
  <si>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</si>
  <si>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</si>
  <si>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</si>
  <si>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</si>
  <si>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</si>
  <si>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</si>
  <si>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</si>
  <si>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</si>
  <si>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</si>
  <si>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</si>
  <si>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</si>
  <si>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</si>
  <si>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</si>
  <si>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</si>
  <si>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</si>
  <si>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</si>
  <si>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</si>
  <si>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</si>
  <si>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</si>
  <si>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</si>
  <si>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</si>
  <si>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</si>
  <si>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</si>
  <si>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</si>
  <si>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</si>
  <si>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</si>
  <si>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</si>
  <si>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</si>
  <si>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</si>
  <si>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</si>
  <si>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</si>
  <si>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</si>
  <si>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</si>
  <si>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</si>
  <si>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</si>
  <si>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</si>
  <si>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</si>
  <si>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</si>
  <si>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</si>
  <si>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</si>
  <si>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</si>
  <si>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</si>
  <si>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</si>
  <si>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</si>
  <si>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</si>
  <si>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</si>
  <si>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</si>
  <si>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</si>
  <si>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</si>
  <si>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</si>
  <si>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</si>
  <si>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</si>
  <si>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</si>
  <si>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</si>
  <si>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</si>
  <si>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</si>
  <si>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</si>
  <si>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</si>
  <si>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</si>
  <si>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</si>
  <si>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</si>
  <si>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</si>
  <si>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</si>
  <si>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</si>
  <si>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</si>
  <si>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</si>
  <si>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</si>
  <si>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</si>
  <si>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</si>
  <si>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</si>
  <si>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</si>
  <si>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</si>
  <si>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</si>
  <si>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</si>
  <si>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</si>
  <si>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</si>
  <si>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</si>
  <si>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</si>
  <si>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</si>
  <si>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</si>
  <si>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</si>
  <si>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</si>
  <si>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</si>
  <si>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</si>
  <si>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</si>
  <si>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</si>
  <si>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</si>
  <si>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</si>
  <si>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</si>
  <si>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</si>
  <si>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</si>
  <si>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</si>
  <si>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</si>
  <si>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</si>
  <si>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</si>
  <si>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</si>
  <si>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</si>
  <si>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</si>
  <si>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</si>
  <si>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</si>
  <si>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</si>
  <si>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</si>
  <si>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</si>
  <si>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</si>
  <si>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</si>
  <si>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</si>
  <si>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</si>
  <si>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</si>
  <si>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</si>
  <si>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</si>
  <si>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</si>
  <si>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</si>
  <si>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</si>
  <si>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</si>
  <si>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</si>
  <si>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</si>
  <si>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</si>
  <si>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</si>
  <si>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</si>
  <si>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</si>
  <si>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</si>
  <si>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</si>
  <si>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</si>
  <si>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</si>
  <si>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</si>
  <si>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</si>
  <si>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</si>
  <si>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</si>
  <si>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</si>
  <si>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</si>
  <si>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</si>
  <si>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</si>
  <si>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</si>
  <si>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</si>
  <si>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</si>
  <si>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</si>
  <si>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</si>
  <si>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</si>
  <si>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</si>
  <si>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</si>
  <si>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</si>
  <si>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</si>
  <si>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</si>
  <si>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</si>
  <si>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</si>
  <si>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</si>
  <si>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</si>
  <si>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</si>
  <si>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</si>
  <si>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</si>
  <si>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</si>
  <si>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</si>
  <si>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</si>
  <si>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</si>
  <si>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</si>
  <si>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</si>
  <si>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</si>
  <si>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</si>
  <si>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</si>
  <si>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</si>
  <si>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</si>
  <si>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</si>
  <si>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</si>
  <si>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</si>
  <si>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</si>
  <si>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</si>
  <si>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</si>
  <si>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</si>
  <si>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</si>
  <si>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</si>
  <si>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</si>
  <si>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</si>
  <si>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</si>
  <si>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</si>
  <si>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</si>
  <si>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</si>
  <si>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</si>
  <si>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</si>
  <si>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</si>
  <si>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</si>
  <si>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</si>
  <si>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</si>
  <si>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</si>
  <si>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</si>
  <si>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</si>
  <si>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</si>
  <si>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</si>
  <si>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</si>
  <si>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</si>
  <si>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</si>
  <si>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</si>
  <si>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</si>
  <si>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</si>
  <si>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</si>
  <si>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</si>
  <si>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</si>
  <si>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</si>
  <si>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</si>
  <si>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</si>
  <si>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</si>
  <si>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</si>
  <si>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</si>
  <si>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</si>
  <si>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</si>
  <si>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</si>
  <si>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</si>
  <si>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</si>
  <si>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</si>
  <si>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</si>
  <si>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</si>
  <si>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</si>
  <si>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</si>
  <si>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</si>
  <si>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</si>
  <si>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</si>
  <si>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</si>
  <si>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</si>
  <si>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</si>
  <si>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</si>
  <si>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</si>
  <si>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</si>
  <si>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</si>
  <si>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</si>
  <si>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</si>
  <si>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</si>
  <si>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</si>
  <si>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</si>
  <si>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</si>
  <si>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</si>
  <si>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</si>
  <si>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</si>
  <si>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</si>
  <si>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</si>
  <si>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</si>
  <si>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</si>
  <si>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</si>
  <si>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</si>
  <si>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</si>
  <si>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</si>
  <si>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</si>
  <si>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</si>
  <si>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</si>
  <si>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</si>
  <si>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</si>
  <si>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</si>
  <si>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</si>
  <si>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</si>
  <si>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</si>
  <si>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</si>
  <si>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</si>
  <si>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</si>
  <si>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</si>
  <si>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</si>
  <si>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</si>
  <si>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</si>
  <si>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</si>
  <si>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</si>
  <si>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</si>
  <si>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</si>
  <si>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</si>
  <si>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</si>
  <si>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</si>
  <si>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</si>
  <si>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</si>
  <si>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</si>
  <si>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</si>
  <si>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</si>
  <si>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</si>
  <si>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</si>
  <si>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</si>
  <si>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</si>
  <si>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</si>
  <si>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</si>
  <si>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</si>
  <si>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</si>
  <si>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</si>
  <si>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</si>
  <si>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</si>
  <si>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</si>
  <si>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</si>
  <si>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</si>
  <si>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</si>
  <si>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</si>
  <si>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</si>
  <si>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</si>
  <si>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</si>
  <si>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</si>
  <si>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</si>
  <si>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</si>
  <si>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</si>
  <si>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</si>
  <si>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</si>
  <si>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</si>
  <si>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</si>
  <si>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</si>
  <si>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</si>
  <si>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</si>
  <si>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</si>
  <si>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</si>
  <si>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</si>
  <si>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</si>
  <si>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</si>
  <si>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</si>
  <si>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</si>
  <si>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</si>
  <si>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</si>
  <si>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</si>
  <si>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</si>
  <si>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</si>
  <si>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</si>
  <si>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</si>
  <si>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</si>
  <si>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</si>
  <si>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</si>
  <si>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</si>
  <si>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</si>
  <si>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</si>
  <si>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</si>
  <si>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</si>
  <si>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</si>
  <si>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</si>
  <si>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</si>
  <si>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</si>
  <si>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</si>
  <si>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</si>
  <si>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</si>
  <si>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</si>
  <si>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</si>
  <si>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</si>
  <si>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</si>
  <si>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</si>
  <si>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</si>
  <si>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</si>
  <si>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</si>
  <si>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</si>
  <si>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</si>
  <si>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</si>
  <si>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</si>
  <si>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</si>
  <si>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</si>
  <si>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</si>
  <si>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</si>
  <si>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</si>
  <si>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</si>
  <si>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</si>
  <si>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</si>
  <si>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</si>
  <si>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</si>
  <si>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</si>
  <si>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</si>
  <si>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</si>
  <si>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</si>
  <si>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</si>
  <si>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</si>
  <si>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</si>
  <si>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</si>
  <si>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</si>
  <si>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</si>
  <si>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</si>
  <si>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</si>
  <si>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</si>
  <si>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</si>
  <si>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</si>
  <si>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</si>
  <si>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</si>
  <si>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</si>
  <si>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</si>
  <si>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</si>
  <si>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</si>
  <si>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</si>
  <si>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</si>
  <si>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</si>
  <si>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</si>
  <si>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</si>
  <si>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</si>
  <si>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</si>
  <si>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</si>
  <si>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</si>
  <si>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</si>
  <si>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</si>
  <si>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</si>
  <si>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</si>
  <si>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</si>
  <si>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</si>
  <si>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</si>
  <si>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</si>
  <si>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</si>
  <si>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</si>
  <si>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</si>
  <si>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</si>
  <si>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</si>
  <si>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</si>
  <si>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</si>
  <si>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</si>
  <si>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</si>
  <si>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</si>
  <si>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</si>
  <si>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</si>
  <si>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</si>
  <si>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</si>
  <si>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</si>
  <si>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</si>
  <si>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</si>
  <si>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</si>
  <si>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</si>
  <si>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</si>
  <si>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</si>
  <si>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</si>
  <si>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</si>
  <si>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</si>
  <si>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</si>
  <si>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</si>
  <si>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</si>
  <si>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</si>
  <si>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</si>
  <si>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</si>
  <si>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</si>
  <si>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</si>
  <si>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</si>
  <si>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</si>
  <si>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</si>
  <si>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</si>
  <si>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</si>
  <si>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</si>
  <si>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</si>
  <si>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</si>
  <si>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</si>
  <si>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</si>
  <si>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</si>
  <si>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</si>
  <si>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</si>
  <si>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</si>
  <si>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</si>
  <si>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</si>
  <si>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</si>
  <si>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</si>
  <si>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</si>
  <si>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</si>
  <si>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</si>
  <si>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</si>
  <si>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</si>
  <si>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</si>
  <si>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</si>
  <si>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</si>
  <si>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</si>
  <si>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</si>
  <si>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</si>
  <si>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</si>
  <si>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</si>
  <si>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</si>
  <si>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</si>
  <si>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</si>
  <si>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</si>
  <si>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</si>
  <si>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</si>
  <si>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</si>
  <si>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</si>
  <si>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</si>
  <si>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</si>
  <si>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</si>
  <si>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</si>
  <si>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</si>
  <si>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</si>
  <si>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</si>
  <si>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</si>
  <si>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</si>
  <si>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</si>
  <si>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</si>
  <si>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</si>
  <si>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</si>
  <si>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</si>
  <si>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</si>
  <si>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</si>
  <si>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</si>
  <si>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</si>
  <si>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</si>
  <si>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</si>
  <si>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</si>
  <si>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</si>
  <si>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</si>
  <si>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</si>
  <si>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</si>
  <si>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</si>
  <si>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</si>
  <si>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</si>
  <si>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</si>
  <si>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</si>
  <si>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</si>
  <si>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</si>
  <si>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</si>
  <si>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</si>
  <si>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</si>
  <si>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</si>
  <si>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</si>
  <si>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</si>
  <si>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</si>
  <si>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</si>
  <si>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</si>
  <si>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</si>
  <si>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</si>
  <si>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</si>
  <si>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</si>
  <si>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</si>
  <si>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</si>
  <si>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</si>
  <si>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</si>
  <si>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</si>
  <si>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</si>
  <si>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</si>
  <si>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</si>
  <si>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</si>
  <si>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</si>
  <si>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</si>
  <si>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</si>
  <si>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</si>
  <si>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</si>
  <si>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</si>
  <si>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</si>
  <si>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</si>
  <si>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</si>
  <si>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</si>
  <si>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</si>
  <si>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</si>
  <si>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</si>
  <si>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</si>
  <si>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</si>
  <si>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</si>
  <si>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</si>
  <si>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</si>
  <si>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</si>
  <si>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</si>
  <si>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</si>
  <si>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</si>
  <si>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</si>
  <si>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</si>
  <si>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</si>
  <si>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</si>
  <si>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</si>
  <si>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</si>
  <si>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</si>
  <si>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</si>
  <si>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</si>
  <si>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</si>
  <si>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</si>
  <si>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</si>
  <si>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</si>
  <si>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</si>
  <si>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</si>
  <si>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</si>
  <si>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</si>
  <si>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</si>
  <si>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</si>
  <si>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</si>
  <si>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</si>
  <si>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</si>
  <si>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</si>
  <si>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</si>
  <si>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</si>
  <si>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</si>
  <si>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</si>
  <si>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</si>
  <si>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</si>
  <si>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</si>
  <si>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</si>
  <si>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</si>
  <si>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</si>
  <si>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</si>
  <si>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</si>
  <si>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</si>
  <si>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</si>
  <si>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</si>
  <si>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</si>
  <si>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</si>
  <si>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</si>
  <si>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</si>
  <si>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</si>
  <si>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</si>
  <si>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</si>
  <si>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</si>
  <si>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</si>
  <si>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</si>
  <si>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</si>
  <si>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</si>
  <si>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</si>
  <si>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</si>
  <si>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</si>
  <si>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</si>
  <si>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</si>
  <si>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</si>
  <si>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</si>
  <si>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</si>
  <si>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</si>
  <si>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</si>
  <si>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</si>
  <si>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</si>
  <si>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</si>
  <si>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</si>
  <si>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</si>
  <si>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</si>
  <si>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</si>
  <si>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</si>
  <si>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</si>
  <si>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</si>
  <si>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</si>
  <si>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</si>
  <si>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</si>
  <si>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</si>
  <si>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</si>
  <si>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</si>
  <si>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</si>
  <si>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</si>
  <si>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</si>
  <si>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</si>
  <si>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</si>
  <si>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</si>
  <si>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</si>
  <si>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</si>
  <si>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</si>
  <si>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</si>
  <si>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</si>
  <si>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</si>
  <si>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</si>
  <si>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</si>
  <si>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</si>
  <si>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</si>
  <si>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</si>
  <si>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</si>
  <si>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</si>
  <si>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</si>
  <si>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</si>
  <si>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</si>
  <si>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</si>
  <si>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</si>
  <si>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</si>
  <si>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</si>
  <si>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</si>
  <si>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</si>
  <si>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</si>
  <si>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</si>
  <si>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</si>
  <si>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</si>
  <si>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</si>
  <si>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</si>
  <si>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</si>
  <si>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</si>
  <si>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</si>
  <si>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</si>
  <si>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</si>
  <si>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</si>
  <si>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</si>
  <si>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</si>
  <si>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</si>
  <si>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</si>
  <si>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</si>
  <si>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</si>
  <si>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</si>
  <si>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</si>
  <si>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</si>
  <si>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</si>
  <si>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</si>
  <si>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</si>
  <si>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</si>
  <si>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</si>
  <si>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</si>
  <si>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</si>
  <si>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</si>
  <si>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</si>
  <si>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</si>
  <si>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</si>
  <si>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</si>
  <si>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</si>
  <si>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</si>
  <si>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</si>
  <si>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</si>
  <si>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</si>
  <si>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</si>
  <si>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</si>
  <si>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</si>
  <si>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</si>
  <si>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</si>
  <si>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</si>
  <si>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</si>
  <si>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</si>
  <si>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</si>
  <si>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</si>
  <si>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</si>
  <si>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</si>
  <si>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</si>
  <si>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</si>
  <si>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</si>
  <si>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</si>
  <si>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</si>
  <si>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</si>
  <si>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</si>
  <si>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</si>
  <si>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</si>
  <si>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</si>
  <si>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</si>
  <si>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</si>
  <si>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</si>
  <si>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</si>
  <si>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</si>
  <si>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</si>
  <si>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</si>
  <si>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</si>
  <si>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</si>
  <si>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</si>
  <si>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</si>
  <si>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</si>
  <si>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</si>
  <si>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</si>
  <si>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</si>
  <si>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</si>
  <si>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</si>
  <si>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</si>
  <si>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</si>
  <si>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</si>
  <si>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</si>
  <si>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</si>
  <si>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</si>
  <si>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</si>
  <si>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</si>
  <si>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</si>
  <si>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</si>
  <si>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</si>
  <si>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</si>
  <si>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</si>
  <si>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</si>
  <si>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</si>
  <si>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</si>
  <si>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</si>
  <si>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</si>
  <si>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</si>
  <si>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</si>
  <si>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</si>
  <si>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</si>
  <si>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</si>
  <si>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</si>
  <si>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</si>
  <si>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</si>
  <si>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</si>
  <si>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</si>
  <si>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</si>
  <si>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</si>
  <si>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</si>
  <si>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</si>
  <si>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</si>
  <si>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</si>
  <si>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</si>
  <si>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</si>
  <si>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</si>
  <si>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</si>
  <si>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</si>
  <si>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</si>
  <si>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</si>
  <si>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</si>
  <si>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</si>
  <si>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</si>
  <si>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</si>
  <si>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</si>
  <si>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</si>
  <si>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</si>
  <si>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</si>
  <si>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</si>
  <si>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</si>
  <si>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</si>
  <si>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</si>
  <si>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</si>
  <si>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</si>
  <si>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</si>
  <si>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</si>
  <si>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</si>
  <si>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</si>
  <si>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</si>
  <si>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</si>
  <si>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</si>
  <si>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</si>
  <si>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</si>
  <si>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</si>
  <si>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</si>
  <si>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</si>
  <si>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</si>
  <si>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</si>
  <si>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</si>
  <si>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</si>
  <si>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</si>
  <si>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</si>
  <si>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</si>
  <si>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</si>
  <si>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</si>
  <si>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</si>
  <si>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</si>
  <si>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</si>
  <si>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</si>
  <si>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</si>
  <si>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</si>
  <si>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</si>
  <si>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</si>
  <si>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</si>
  <si>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</si>
  <si>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</si>
  <si>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</si>
  <si>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</si>
  <si>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</si>
  <si>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</si>
  <si>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</si>
  <si>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</si>
  <si>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</si>
  <si>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</si>
  <si>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</si>
  <si>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</si>
  <si>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</si>
  <si>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</si>
  <si>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</si>
  <si>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</si>
  <si>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</si>
  <si>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</si>
  <si>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</si>
  <si>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</si>
  <si>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</si>
  <si>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</si>
  <si>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</si>
  <si>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</si>
  <si>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</si>
  <si>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</si>
  <si>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</si>
  <si>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</si>
  <si>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</si>
  <si>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</si>
  <si>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</si>
  <si>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</si>
  <si>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</si>
  <si>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</si>
  <si>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</si>
  <si>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</si>
  <si>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</si>
  <si>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</si>
  <si>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</si>
  <si>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</si>
  <si>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</si>
  <si>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</si>
  <si>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</si>
  <si>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</si>
  <si>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</si>
  <si>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</si>
  <si>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</si>
  <si>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</si>
  <si>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</si>
  <si>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</si>
  <si>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</si>
  <si>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</si>
  <si>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</si>
  <si>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</si>
  <si>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</si>
  <si>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</si>
  <si>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</si>
  <si>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</si>
  <si>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</si>
  <si>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</si>
  <si>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</si>
  <si>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</si>
  <si>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</si>
  <si>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</si>
  <si>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</si>
  <si>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</si>
  <si>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</si>
  <si>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</si>
  <si>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</si>
  <si>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</si>
  <si>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</si>
  <si>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</si>
  <si>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</si>
  <si>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</si>
  <si>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</si>
  <si>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</si>
  <si>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</si>
  <si>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</si>
  <si>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</si>
  <si>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</si>
  <si>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</si>
  <si>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</si>
  <si>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</si>
  <si>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</si>
  <si>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</si>
  <si>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</si>
  <si>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</si>
  <si>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</si>
  <si>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</si>
  <si>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</si>
  <si>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</si>
  <si>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</si>
  <si>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</si>
  <si>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</si>
  <si>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</si>
  <si>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</si>
  <si>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</si>
  <si>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</si>
  <si>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</si>
  <si>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</si>
  <si>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</si>
  <si>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</si>
  <si>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</si>
  <si>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</si>
  <si>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</si>
  <si>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</si>
  <si>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</si>
  <si>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</si>
  <si>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</si>
  <si>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</si>
  <si>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</si>
  <si>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</si>
  <si>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</si>
  <si>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</si>
  <si>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</si>
  <si>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</si>
  <si>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</si>
  <si>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</si>
  <si>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</si>
  <si>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</si>
  <si>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</si>
  <si>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</si>
  <si>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</si>
  <si>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</si>
  <si>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</si>
  <si>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</si>
  <si>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</si>
  <si>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</si>
  <si>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</si>
  <si>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</si>
  <si>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</si>
  <si>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</si>
  <si>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</si>
  <si>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</si>
  <si>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</si>
  <si>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</si>
  <si>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</si>
  <si>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</si>
  <si>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</si>
  <si>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</si>
  <si>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</si>
  <si>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</si>
  <si>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</si>
  <si>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</si>
  <si>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</si>
  <si>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</si>
  <si>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</si>
  <si>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</si>
  <si>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</si>
  <si>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</si>
  <si>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</si>
  <si>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</si>
  <si>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</si>
  <si>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</si>
  <si>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</si>
  <si>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</si>
  <si>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</si>
  <si>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</si>
  <si>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</si>
  <si>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</si>
  <si>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</si>
  <si>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</si>
  <si>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</si>
  <si>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</si>
  <si>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</si>
  <si>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</si>
  <si>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</si>
  <si>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</si>
  <si>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</si>
  <si>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</si>
  <si>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</si>
  <si>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</si>
  <si>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</si>
  <si>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</si>
  <si>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</si>
  <si>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</si>
  <si>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</si>
  <si>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</si>
  <si>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</si>
  <si>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</si>
  <si>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</si>
  <si>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</si>
  <si>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</si>
  <si>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</si>
  <si>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</si>
  <si>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</si>
  <si>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</si>
  <si>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</si>
  <si>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</si>
  <si>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</si>
  <si>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</si>
  <si>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</si>
  <si>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</si>
  <si>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</si>
  <si>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</si>
  <si>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</si>
  <si>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</si>
  <si>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</si>
  <si>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</si>
  <si>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</si>
  <si>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</si>
  <si>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</si>
  <si>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</si>
  <si>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</si>
  <si>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</si>
  <si>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</si>
  <si>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</si>
  <si>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</si>
  <si>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</si>
  <si>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</si>
  <si>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</si>
  <si>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</si>
  <si>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</si>
  <si>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</si>
  <si>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</si>
  <si>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</si>
  <si>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</si>
  <si>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</si>
  <si>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</si>
  <si>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</si>
  <si>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</si>
  <si>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</si>
  <si>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</si>
  <si>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</si>
  <si>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</si>
  <si>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</si>
  <si>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</si>
  <si>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</si>
  <si>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</si>
  <si>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</si>
  <si>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</si>
  <si>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</si>
  <si>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</si>
  <si>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</si>
  <si>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</si>
  <si>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</si>
  <si>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</si>
  <si>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</si>
  <si>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</si>
  <si>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</si>
  <si>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</si>
  <si>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</si>
  <si>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</si>
  <si>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</si>
  <si>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</si>
  <si>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</si>
  <si>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</si>
  <si>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</si>
  <si>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</si>
  <si>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</si>
  <si>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</si>
  <si>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</si>
  <si>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</si>
  <si>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</si>
  <si>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</si>
  <si>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</si>
  <si>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</si>
  <si>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</si>
  <si>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</si>
  <si>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</si>
  <si>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</si>
  <si>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</si>
  <si>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</si>
  <si>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</si>
  <si>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</si>
  <si>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</si>
  <si>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</si>
  <si>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</si>
  <si>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</si>
  <si>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</si>
  <si>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</si>
  <si>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</si>
  <si>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</si>
  <si>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</si>
  <si>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</si>
  <si>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</si>
  <si>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</si>
  <si>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</si>
  <si>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</si>
  <si>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</si>
  <si>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</si>
  <si>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</si>
  <si>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</si>
  <si>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</si>
  <si>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</si>
  <si>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</si>
  <si>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</si>
  <si>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</si>
  <si>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</si>
  <si>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</si>
  <si>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</si>
  <si>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</si>
  <si>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</si>
  <si>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</si>
  <si>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</si>
  <si>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</si>
  <si>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</si>
  <si>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</si>
  <si>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</si>
  <si>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</si>
  <si>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</si>
  <si>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</si>
  <si>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</si>
  <si>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</si>
  <si>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</si>
  <si>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</si>
  <si>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</si>
  <si>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</si>
  <si>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</si>
  <si>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</si>
  <si>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</si>
  <si>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</si>
  <si>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</si>
  <si>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</si>
  <si>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</si>
  <si>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</si>
  <si>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</si>
  <si>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</si>
  <si>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</si>
  <si>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</si>
  <si>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</si>
  <si>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</si>
  <si>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</si>
  <si>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</si>
  <si>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</si>
  <si>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</si>
  <si>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</si>
  <si>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</si>
  <si>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</si>
  <si>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</si>
  <si>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</si>
  <si>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</si>
  <si>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</si>
  <si>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</si>
  <si>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</si>
  <si>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</si>
  <si>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</si>
  <si>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</si>
  <si>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</si>
  <si>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</si>
  <si>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</si>
  <si>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</si>
  <si>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</si>
  <si>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</si>
  <si>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</si>
  <si>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</si>
  <si>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</si>
  <si>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</si>
  <si>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</si>
  <si>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</si>
  <si>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</si>
  <si>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</si>
  <si>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</si>
  <si>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</si>
  <si>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</si>
  <si>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</si>
  <si>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</si>
  <si>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</si>
  <si>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</si>
  <si>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</si>
  <si>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</si>
  <si>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</si>
  <si>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</si>
  <si>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</si>
  <si>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</si>
  <si>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</si>
  <si>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</si>
  <si>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</si>
  <si>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</si>
  <si>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</si>
  <si>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</si>
  <si>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</si>
  <si>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</si>
  <si>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</si>
  <si>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</si>
  <si>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</si>
  <si>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</si>
  <si>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</si>
  <si>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</si>
  <si>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</si>
  <si>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</si>
  <si>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</si>
  <si>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</si>
  <si>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</si>
  <si>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</si>
  <si>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</si>
  <si>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</si>
  <si>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</si>
  <si>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</si>
  <si>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</si>
  <si>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</si>
  <si>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</si>
  <si>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</si>
  <si>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</si>
  <si>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</si>
  <si>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</si>
  <si>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</si>
  <si>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</si>
  <si>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</si>
  <si>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</si>
  <si>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</si>
  <si>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 xml:space="preserve">EM team at site connecting PG </t>
  </si>
  <si>
    <t>PCM-20251208-00001969</t>
  </si>
  <si>
    <t xml:space="preserve">Scattered sites MAK0248 &amp; MAK0803 / EM Team at site MAK0248 connecting PG 2nd team need 25m in for site MAK0803 </t>
  </si>
  <si>
    <t>TT-20251208-01207</t>
  </si>
  <si>
    <t>scatteted sites HAJ0127 &amp; HAJ0120 /  black out on HAJJ area , Teams secured HUb sites by PG</t>
  </si>
  <si>
    <t>PCM-20251208-00002038</t>
  </si>
  <si>
    <t xml:space="preserve">EM team need 40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</si>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</sst>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336.77546087963128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45999.723886805557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45999.723886805557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45999.723886805557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45999.723886805557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45999.723886805557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45999.723886805557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45999.723886805557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45999.723886805557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45999.723886805557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45999.723886805557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45999.723886805557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45999.723886805557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45999.723886805557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45999.723886805557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45999.723886805557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45999.723886805557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45999.723886805557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45999.723886805557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45999.723886805557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45999.723886805557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45999.723886805557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45999.723886805557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45999.723886805557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45999.723886805557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45999.723886805557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45999.723886805557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45999.723886805557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45999.723886805557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45999.723886805557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45999.723886805557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45999.723886805557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45999.723886805557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45999.723886805557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45999.723886805557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45999.723886805557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45999.723886805557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45999.723886805557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45999.723886805557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45999.723886805557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45999.723886805557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45999.723886805557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45999.723886805557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45999.723886805557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45999.723886805557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45999.723886805557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45999.723886805557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45999.723886805557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45999.723886805557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45999.723886805557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45999.723886805557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45999.723886805557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45999.723886805557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45999.723886805557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45999.723886805557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45999.723886805557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45999.723886805557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45999.723886805557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45999.723886805557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45999.723886805557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45999.723886805557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45999.723886805557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45999.723886805557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45999.723886805557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45999.723886805557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45999.723886805557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45999.723886805557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45999.723886805557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45999.723886805557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45999.723886805557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45999.723886805557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45999.723886805557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45999.723886805557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45999.723886805557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45999.723886805557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45999.723886805557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45999.723886805557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45999.723886805557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45999.723886805557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45999.723886805557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45999.723886805557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45999.723886805557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45999.723886805557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45999.723886805557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45999.723886805557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45999.723886805557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45999.723886805557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45999.723886805557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45999.723886805557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45999.723886805557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45999.723886805557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45999.723886805557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45999.723886805557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45999.723886805557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45999.723886805557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45999.723886805557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45999.723886805557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45999.723886805557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45999.723886805557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45999.723886805557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45999.723886805557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45999.723886805557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45999.723886805557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45999.723886805557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45999.723886805557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45999.723886805557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45999.723886805557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45999.723886805557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45999.723886805557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45999.723886805557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45999.723886805557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45999.723886805557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45999.723886805557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45999.723886805557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45999.723886805557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45999.723886805557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45999.723886805557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45999.723886805557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45999.723886805557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45999.723886805557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45999.723886805557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45999.723886805557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45999.723886805557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45999.723886805557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45999.723886805557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45999.723886805557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45999.723886805557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45999.723886805557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45999.723886805557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45999.723886805557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45999.723886805557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45999.723886805557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45999.723886805557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45999.723886805557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45999.723886805557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45999.723886805557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45999.723886805557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45999.723886805557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45999.723886805557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45999.723886805557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45999.723886805557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45999.723886805557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45999.723886805557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45999.723886805557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45999.723886805557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45999.723886805557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45999.723886805557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45999.723886805557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45999.723886805557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45999.723886805557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45999.723886805557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45999.723886805557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45999.723886805557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45999.723886805557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45999.723886805557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45999.723886805557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45999.723886805557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45999.723886805557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45999.723886805557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45999.723886805557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45999.723886805557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45999.723886805557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45999.723886805557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45999.723886805557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45999.723886805557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45999.723886805557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45999.723886805557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45999.723886805557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45999.723886805557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45999.723886805557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45999.723886805557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45999.723886805557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45999.723886805557</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174.72404884259595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15.336467824075953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2.3685048611150705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45999.723886805557</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45999.723886805557</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45999.723886805557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45999.723886805557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45999.723886805557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45999.723886805557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45999.723886805557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45999.723886805557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45999.723886805557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45999.723886805557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45999.723886805557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45999.723886805557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45999.723886805557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45999.723886805557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45999.723886805557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45999.723886805557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45999.723886805557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45999.723886805557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45999.723886805557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45999.723886805557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45999.723886805557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45999.723886805557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45999.723886805557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45999.723886805557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45999.723886805557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45999.723886805557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45999.723886805557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45999.723886805557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45999.723886805557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45999.723886805557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45999.723886805557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45999.723886805557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45999.723886805557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45999.723886805557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45999.723886805557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45999.723886805557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45999.723886805557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45999.723886805557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45999.723886805557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45999.723886805557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45999.723886805557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45999.723886805557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45999.723886805557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45999.723886805557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45999.723886805557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45999.723886805557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45999.723886805557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45999.723886805557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45999.723886805557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45999.723886805557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45999.723886805557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45999.723886805557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45999.723886805557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45999.723886805557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45999.723886805557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45999.723886805557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45999.723886805557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45999.723886805557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45999.723886805557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45999.723886805557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45999.723886805557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45999.723886805557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45999.723886805557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45999.723886805557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45999.723886805557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45999.723886805557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45999.723886805557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45999.723886805557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45999.723886805557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45999.723886805557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45999.723886805557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45999.723886805557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45999.723886805557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45999.723886805557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45999.723886805557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45999.723886805557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45999.723886805557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45999.723886805557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45999.723886805557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45999.723886805557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45999.723886805557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45999.723886805557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45999.723886805557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45999.723886805557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45999.723886805557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45999.723886805557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45999.723886805557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45999.723886805557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45999.723886805557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45999.723886805557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45999.723886805557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45999.723886805557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45999.723886805557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45999.723886805557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45999.723886805557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45999.723886805557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45999.723886805557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45999.723886805557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45999.723886805557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45999.723886805557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45999.723886805557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45999.723886805557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45999.723886805557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45999.723886805557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45999.723886805557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45999.723886805557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45999.723886805557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45999.723886805557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45999.723886805557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45999.723886805557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45999.723886805557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45999.723886805557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45999.723886805557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45999.723886805557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45999.723886805557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45999.723886805557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45999.723886805557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45999.723886805557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45999.723886805557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45999.723886805557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45999.723886805557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45999.723886805557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45999.723886805557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45999.723886805557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45999.723886805557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45999.723886805557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45999.723886805557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45999.723886805557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45999.723886805557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45999.723886805557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45999.723886805557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45999.723886805557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45999.723886805557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45999.723886805557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45999.723886805557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45999.723886805557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45999.723886805557</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45999.723886805557</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45999.723886805557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45999.723886805557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45999.723886805557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45999.723886805557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45999.723886805557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45999.723886805557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45999.723886805557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45999.723886805557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45999.723886805557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45999.723886805557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45999.723886805557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45999.723886805557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45999.723886805557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45999.723886805557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45999.723886805557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45999.723886805557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45999.723886805557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45999.723886805557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45999.723886805557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45999.723886805557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45999.723886805557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45999.723886805557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45999.723886805557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45999.723886805557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45999.723886805557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45999.723886805557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45999.723886805557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45999.723886805557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45999.723886805557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45999.723886805557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45999.723886805557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45999.723886805557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45999.723886805557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45999.723886805557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45999.723886805557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45999.723886805557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45999.723886805557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45999.723886805557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45999.723886805557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45999.723886805557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45999.723886805557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45999.723886805557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45999.723886805557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45999.723886805557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45999.723886805557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45999.723886805557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45999.723886805557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45999.723886805557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45999.723886805557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45999.723886805557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45999.723886805557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45999.723886805557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45999.723886805557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45999.723886805557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45999.723886805557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45999.723886805557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45999.723886805557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45999.723886805557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45999.723886805557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45999.723886805557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45999.723886805557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45999.723886805557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45999.723886805557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45999.723886805557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45999.723886805557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45999.723886805557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45999.723886805557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45999.723886805557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45999.723886805557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45999.723886805557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45999.723886805557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45999.723886805557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45999.723886805557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45999.723886805557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45999.723886805557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45999.723886805557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45999.723886805557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45999.723886805557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45999.723886805557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45999.723886805557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45999.723886805557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45999.723886805557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45999.723886805557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45999.723886805557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45999.723886805557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45999.723886805557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45999.723886805557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45999.723886805557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45999.723886805557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45999.723886805557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45999.723886805557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45999.723886805557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45999.723886805557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45999.723886805557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45999.723886805557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45999.723886805557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45999.723886805557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45999.723886805557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45999.723886805557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45999.723886805557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45999.723886805557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45999.723886805557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45999.723886805557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45999.723886805557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45999.723886805557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45999.723886805557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45999.723886805557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45999.723886805557</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45999.723886805557</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45999.723886805557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45999.723886805557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45999.723886805557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45999.723886805557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45999.723886805557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45999.723886805557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45999.723886805557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45999.723886805557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45999.723886805557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45999.723886805557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45999.723886805557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45999.723886805557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45999.723886805557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45999.723886805557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45999.723886805557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45999.723886805557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45999.723886805557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45999.723886805557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45999.723886805557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45999.723886805557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45999.723886805557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45999.723886805557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45999.723886805557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45999.723886805557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45999.723886805557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45999.723886805557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45999.723886805557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45999.723886805557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45999.723886805557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45999.723886805557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45999.723886805557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45999.723886805557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45999.723886805557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45999.723886805557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45999.723886805557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45999.723886805557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45999.723886805557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45999.723886805557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45999.723886805557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45999.723886805557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45999.723886805557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45999.723886805557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45999.723886805557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45999.723886805557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45999.723886805557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45999.723886805557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45999.723886805557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45999.723886805557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45999.723886805557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45999.723886805557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45999.723886805557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45999.723886805557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45999.723886805557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45999.723886805557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45999.723886805557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45999.723886805557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45999.723886805557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45999.723886805557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45999.723886805557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45999.723886805557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45999.723886805557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45999.723886805557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45999.723886805557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45999.723886805557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45999.723886805557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45999.723886805557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45999.723886805557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45999.723886805557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45999.723886805557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45999.723886805557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45999.723886805557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45999.723886805557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45999.723886805557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45999.723886805557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45999.723886805557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45999.723886805557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45999.723886805557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45999.723886805557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45999.723886805557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45999.723886805557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45999.723886805557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45999.723886805557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45999.723886805557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45999.723886805557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45999.723886805557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45999.723886805557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45999.723886805557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45999.723886805557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45999.723886805557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45999.723886805557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45999.723886805557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45999.723886805557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45999.723886805557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45999.723886805557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45999.723886805557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45999.723886805557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45999.723886805557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45999.723886805557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45999.723886805557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45999.723886805557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45999.723886805557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45999.723886805557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45999.723886805557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45999.723886805557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45999.723886805557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45999.723886805557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45999.723886805557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45999.723886805557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45999.723886805557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45999.723886805557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45999.723886805557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45999.723886805557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45999.723886805557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45999.723886805557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45999.723886805557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45999.723886805557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45999.723886805557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45999.723886805557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45999.723886805557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45999.723886805557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45999.723886805557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45999.723886805557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45999.723886805557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45999.723886805557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45999.723886805557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45999.723886805557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45999.723886805557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45999.723886805557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45999.723886805557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45999.723886805557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45999.723886805557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45999.723886805557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45999.723886805557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45999.723886805557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45999.723886805557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45999.723886805557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45999.723886805557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45999.723886805557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45999.723886805557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45999.723886805557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45999.723886805557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45999.723886805557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45999.723886805557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45999.723886805557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45999.723886805557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45999.723886805557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45999.723886805557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45999.723886805557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45999.723886805557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45999.723886805557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45999.723886805557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45999.723886805557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45999.723886805557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45999.723886805557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45999.723886805557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45999.723886805557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45999.723886805557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45999.723886805557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45999.723886805557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45999.723886805557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45999.723886805557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45999.723886805557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45999.723886805557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45999.723886805557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45999.723886805557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45999.723886805557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45999.723886805557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45999.723886805557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45999.723886805557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45999.723886805557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45999.723886805557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45999.723886805557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45999.723886805557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45999.723886805557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45999.723886805557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45999.723886805557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45999.723886805557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45999.723886805557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45999.723886805557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45999.723886805557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45999.723886805557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45999.723886805557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45999.723886805557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45999.723886805557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45999.723886805557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45999.723886805557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45999.723886805557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45999.723886805557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45999.723886805557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45999.723886805557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45999.723886805557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45999.723886805557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45999.723886805557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45999.723886805557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45999.723886805557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45999.723886805557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45999.723886805557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45999.723886805557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45999.723886805557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45999.723886805557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45999.723886805557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45999.723886805557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45999.723886805557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45999.723886805557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45999.723886805557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45999.723886805557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45999.723886805557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45999.723886805557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45999.723886805557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45999.723886805557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45999.723886805557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45999.723886805557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45999.723886805557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45999.723886805557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45999.723886805557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45999.723886805557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45999.723886805557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45999.723886805557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45999.723886805557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45999.723886805557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45999.723886805557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45999.723886805557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45999.723886805557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45999.723886805557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45999.723886805557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45999.723886805557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45999.723886805557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45999.723886805557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45999.723886805557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45999.723886805557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45999.723886805557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45999.723886805557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45999.723886805557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45999.723886805557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45999.723886805557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45999.723886805557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45999.723886805557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45999.723886805557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45999.723886805557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45999.723886805557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45999.723886805557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45999.723886805557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45999.723886805557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45999.723886805557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45999.723886805557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45999.723886805557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45999.723886805557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45999.723886805557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45999.723886805557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45999.723886805557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45999.723886805557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45999.723886805557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45999.723886805557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45999.723886805557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45999.723886805557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45999.723886805557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45999.723886805557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45999.723886805557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45999.723886805557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45999.723886805557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45999.723886805557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45999.723886805557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45999.723886805557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45999.723886805557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45999.723886805557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45999.723886805557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45999.723886805557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45999.723886805557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45999.723886805557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45999.723886805557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45999.723886805557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45999.723886805557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45999.723886805557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45999.723886805557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45999.723886805557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45999.723886805557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45999.723886805557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45999.723886805557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45999.723886805557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45999.723886805557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45999.723886805557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45999.723886805557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45999.723886805557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45999.723886805557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45999.723886805557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45999.723886805557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45999.723886805557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45999.723886805557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45999.723886805557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45999.723886805557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45999.723886805557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45999.723886805557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45999.723886805557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45999.723886805557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45999.723886805557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45999.723886805557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45999.723886805557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45999.723886805557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45999.723886805557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45999.723886805557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45999.723886805557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45999.723886805557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45999.723886805557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45999.723886805557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45999.723886805557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45999.723886805557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45999.723886805557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45999.723886805557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45999.723886805557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45999.723886805557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45999.723886805557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45999.723886805557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45999.723886805557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45999.723886805557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45999.723886805557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45999.723886805557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45999.723886805557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45999.723886805557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45999.723886805557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45999.723886805557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45999.723886805557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45999.723886805557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45999.723886805557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45999.723886805557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45999.723886805557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45999.723886805557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45999.723886805557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45999.723886805557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45999.723886805557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45999.723886805557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45999.723886805557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45999.723886805557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45999.723886805557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45999.723886805557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45999.723886805557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45999.723886805557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45999.723886805557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45999.723886805557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45999.723886805557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45999.723886805557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45999.723886805557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45999.723886805557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45999.723886805557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45999.723886805557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45999.723886805557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45999.723886805557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45999.723886805557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45999.723886805557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45999.723886805557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45999.723886805557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45999.723886805557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45999.723886805557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45999.723886805557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45999.723886805557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45999.723886805557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45999.723886805557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45999.723886805557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45999.723886805557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45999.723886805557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45999.723886805557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45999.723886805557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45999.723886805557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45999.723886805557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45999.723886805557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45999.723886805557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45999.723886805557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45999.723886805557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45999.723886805557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45999.723886805557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45999.723886805557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45999.723886805557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45999.723886805557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45999.723886805557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45999.723886805557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45999.723886805557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45999.723886805557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45999.723886805557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45999.723886805557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45999.723886805557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45999.723886805557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45999.723886805557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45999.723886805557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45999.723886805557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45999.723886805557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45999.723886805557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45999.723886805557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45999.723886805557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45999.723886805557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45999.723886805557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45999.723886805557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45999.723886805557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45999.723886805557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45999.723886805557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45999.723886805557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45999.723886805557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45999.723886805557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45999.723886805557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45999.723886805557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45999.723886805557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45999.723886805557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45999.723886805557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45999.723886805557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45999.723886805557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45999.723886805557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45999.723886805557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45999.723886805557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45999.723886805557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45999.723886805557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45999.723886805557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45999.723886805557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45999.723886805557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45999.723886805557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45999.723886805557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45999.723886805557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45999.723886805557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45999.723886805557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45999.723886805557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45999.723886805557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45999.723886805557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45999.723886805557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45999.723886805557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45999.723886805557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45999.723886805557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45999.723886805557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45999.723886805557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45999.723886805557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45999.723886805557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45999.723886805557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45999.723886805557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45999.723886805557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45999.723886805557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45999.723886805557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45999.723886805557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45999.723886805557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45999.723886805557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45999.723886805557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45999.723886805557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45999.723886805557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45999.723886805557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45999.723886805557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45999.723886805557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45999.723886805557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45999.723886805557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45999.723886805557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45999.723886805557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45999.723886805557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45999.723886805557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45999.723886805557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45999.723886805557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45999.723886805557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45999.723886805557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45999.723886805557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45999.723886805557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45999.723886805557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45999.723886805557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45999.723886805557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45999.723886805557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45999.723886805557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45999.723886805557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45999.723886805557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45999.723886805557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45999.723886805557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45999.723886805557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45999.723886805557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45999.723886805557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45999.723886805557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45999.723886805557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45999.723886805557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45999.723886805557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45999.723886805557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45999.723886805557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45999.723886805557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45999.723886805557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45999.723886805557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45999.723886805557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45999.723886805557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45999.723886805557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45999.723886805557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45999.723886805557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45999.723886805557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45999.723886805557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45999.723886805557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45999.723886805557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45999.723886805557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45999.723886805557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45999.723886805557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45999.723886805557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45999.723886805557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45999.723886805557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45999.723886805557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45999.723886805557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45999.723886805557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45999.723886805557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45999.723886805557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45999.723886805557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45999.723886805557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45999.723886805557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45999.723886805557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45999.723886805557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45999.723886805557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45999.723886805557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45999.723886805557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45999.723886805557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45999.723886805557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45999.723886805557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45999.723886805557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45999.723886805557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45999.723886805557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45999.723886805557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45999.723886805557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45999.723886805557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45999.723886805557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45999.723886805557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45999.723886805557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45999.723886805557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45999.723886805557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45999.723886805557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45999.723886805557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45999.723886805557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45999.723886805557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45999.723886805557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45999.723886805557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45999.723886805557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45999.723886805557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45999.723886805557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45999.723886805557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45999.723886805557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45999.723886805557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45999.723886805557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45999.723886805557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45999.723886805557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45999.723886805557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45999.723886805557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45999.723886805557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45999.723886805557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45999.723886805557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45999.723886805557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45999.723886805557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45999.723886805557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45999.723886805557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45999.723886805557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45999.723886805557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45999.723886805557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45999.723886805557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45999.723886805557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45999.723886805557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45999.723886805557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45999.723886805557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45999.723886805557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45999.723886805557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45999.723886805557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45999.723886805557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45999.723886805557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45999.723886805557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45999.723886805557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45999.723886805557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45999.723886805557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45999.723886805557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45999.723886805557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45999.723886805557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45999.723886805557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45999.723886805557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45999.723886805557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45999.723886805557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45999.723886805557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45999.723886805557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45999.723886805557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45999.723886805557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45999.723886805557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45999.723886805557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45999.723886805557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45999.723886805557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45999.723886805557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45999.723886805557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45999.723886805557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45999.723886805557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45999.723886805557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45999.723886805557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45999.723886805557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45999.723886805557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45999.723886805557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45999.723886805557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45999.723886805557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45999.723886805557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45999.723886805557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45999.723886805557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45999.723886805557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45999.723886805557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45999.723886805557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45999.723886805557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45999.723886805557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45999.723886805557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45999.723886805557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45999.723886805557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45999.723886805557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45999.723886805557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45999.723886805557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45999.723886805557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45999.723886805557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45999.723886805557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45999.723886805557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45999.723886805557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45999.723886805557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45999.723886805557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45999.723886805557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45999.723886805557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45999.723886805557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45999.723886805557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45999.723886805557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45999.723886805557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45999.723886805557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45999.723886805557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45999.723886805557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45999.723886805557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45999.723886805557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45999.723886805557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45999.723886805557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45999.723886805557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45999.723886805557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45999.723886805557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45999.723886805557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45999.723886805557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45999.723886805557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45999.723886805557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45999.723886805557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45999.723886805557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45999.723886805557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45999.723886805557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45999.723886805557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45999.723886805557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45999.723886805557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45999.723886805557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45999.723886805557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45999.723886805557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45999.723886805557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45999.723886805557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45999.723886805557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45999.723886805557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45999.723886805557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45999.723886805557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45999.723886805557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45999.723886805557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45999.723886805557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45999.723886805557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45999.723886805557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45999.723886805557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45999.723886805557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45999.723886805557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45999.723886805557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45999.723886805557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45999.723886805557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45999.723886805557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45999.723886805557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45999.723886805557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45999.723886805557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45999.723886805557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45999.723886805557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45999.723886805557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45999.723886805557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45999.723886805557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45999.723886805557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45999.723886805557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45999.723886805557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45999.723886805557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45999.723886805557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45999.723886805557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45999.723886805557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45999.723886805557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45999.723886805557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45999.723886805557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45999.723886805557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45999.723886805557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45999.723886805557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45999.723886805557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45999.723886805557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45999.723886805557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45999.723886805557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45999.723886805557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45999.723886805557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45999.723886805557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45999.723886805557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45999.723886805557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45999.723886805557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45999.723886805557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45999.723886805557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45999.723886805557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45999.723886805557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45999.723886805557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45999.723886805557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45999.723886805557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45999.723886805557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45999.723886805557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45999.723886805557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45999.723886805557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45999.723886805557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45999.723886805557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45999.723886805557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45999.723886805557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45999.723886805557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45999.723886805557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45999.723886805557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45999.723886805557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45999.723886805557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45999.723886805557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45999.723886805557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45999.723886805557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45999.723886805557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45999.723886805557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45999.723886805557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45999.723886805557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45999.723886805557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45999.723886805557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45999.723886805557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45999.723886805557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45999.723886805557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45999.723886805557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45999.723886805557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45999.723886805557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45999.723886805557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45999.723886805557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45999.723886805557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45999.723886805557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45999.723886805557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45999.723886805557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45999.723886805557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45999.723886805557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45999.723886805557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45999.723886805557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45999.723886805557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45999.723886805557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45999.723886805557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45999.723886805557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45999.723886805557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45999.723886805557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45999.723886805557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45999.723886805557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45999.723886805557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45999.723886805557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45999.723886805557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45999.723886805557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45999.723886805557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45999.723886805557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45999.723886805557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45999.723886805557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45999.723886805557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45999.723886805557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45999.723886805557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45999.723886805557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45999.723886805557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45999.723886805557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45999.723886805557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45999.723886805557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45999.723886805557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45999.723886805557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45999.723886805557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45999.723886805557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45999.723886805557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45999.723886805557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45999.723886805557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45999.723886805557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45999.723886805557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45999.723886805557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45999.723886805557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45999.723886805557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45999.723886805557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45999.723886805557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45999.723886805557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45999.723886805557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45999.723886805557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45999.723886805557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45999.723886805557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45999.723886805557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45999.723886805557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45999.723886805557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45999.723886805557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45999.723886805557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45999.723886805557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45999.723886805557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45999.723886805557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45999.723886805557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45999.723886805557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45999.723886805557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45999.723886805557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45999.723886805557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45999.723886805557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45999.723886805557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45999.723886805557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45999.723886805557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45999.723886805557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45999.723886805557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45999.723886805557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45999.723886805557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45999.723886805557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45999.723886805557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45999.723886805557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45999.723886805557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45999.723886805557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45999.723886805557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45999.723886805557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45999.723886805557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45999.723886805557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45999.723886805557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45999.723886805557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45999.723886805557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45999.723886805557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45999.723886805557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45999.723886805557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45999.723886805557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45999.723886805557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45999.723886805557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45999.723886805557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45999.723886805557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45999.723886805557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45999.723886805557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45999.723886805557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45999.723886805557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45999.723886805557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45999.723886805557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45999.723886805557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45999.723886805557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45999.723886805557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45999.723886805557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45999.723886805557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45999.723886805557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45999.723886805557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45999.723886805557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45999.723886805557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45999.723886805557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45999.723886805557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45999.723886805557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45999.723886805557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45999.723886805557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45999.723886805557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45999.723886805557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45999.723886805557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45999.723886805557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45999.723886805557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45999.723886805557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45999.723886805557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45999.723886805557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45999.723886805557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45999.723886805557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45999.723886805557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45999.723886805557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45999.723886805557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45999.723886805557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45999.723886805557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45999.723886805557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45999.723886805557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45999.723886805557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45999.723886805557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45999.723886805557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45999.723886805557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45999.723886805557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45999.723886805557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45999.723886805557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45999.723886805557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45999.723886805557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45999.723886805557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45999.723886805557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45999.723886805557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45999.723886805557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45999.723886805557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45999.723886805557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45999.723886805557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45999.723886805557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45999.723886805557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45999.723886805557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45999.723886805557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45999.723886805557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45999.723886805557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45999.723886805557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45999.723886805557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45999.723886805557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45999.723886805557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45999.723886805557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45999.723886805557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45999.723886805557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45999.723886805557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45999.723886805557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45999.723886805557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45999.723886805557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45999.723886805557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45999.723886805557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45999.723886805557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45999.723886805557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45999.723886805557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45999.723886805557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45999.723886805557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45999.723886805557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45999.723886805557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45999.723886805557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45999.723886805557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45999.723886805557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45999.723886805557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296.24316921296122</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0.92974328703712672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45999.723886805557</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0.4250557870400371</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8.893310185521841E-2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45999.723886805557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45999.723886805557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45999.723886805557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45999.723886805557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45999.723886805557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45999.723886805557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45999.723886805557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45999.723886805557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45999.723886805557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45999.723886805557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45999.723886805557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45999.723886805557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45999.723886805557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45999.723886805557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45999.723886805557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45999.723886805557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45999.723886805557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45999.723886805557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45999.723886805557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45999.723886805557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45999.723886805557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45999.723886805557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45999.723886805557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45999.723886805557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45999.723886805557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45999.723886805557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45999.723886805557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45999.723886805557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45999.723886805557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45999.723886805557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45999.723886805557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45999.723886805557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45999.723886805557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45999.723886805557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45999.723886805557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45999.723886805557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45999.723886805557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45999.723886805557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45999.723886805557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45999.723886805557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45999.723886805557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45999.723886805557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45999.723886805557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45999.723886805557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45999.723886805557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45999.723886805557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45999.723886805557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45999.723886805557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45999.723886805557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45999.723886805557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45999.723886805557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45999.723886805557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45999.723886805557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45999.723886805557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45999.723886805557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45999.723886805557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45999.723886805557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45999.723886805557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45999.723886805557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45999.723886805557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45999.723886805557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45999.723886805557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45999.723886805557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45999.723886805557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45999.723886805557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45999.723886805557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45999.723886805557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45999.723886805557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45999.723886805557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45999.723886805557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45999.723886805557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45999.723886805557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45999.723886805557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45999.723886805557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45999.723886805557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45999.723886805557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45999.723886805557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45999.723886805557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45999.723886805557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45999.723886805557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45999.723886805557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45999.723886805557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45999.723886805557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45999.723886805557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45999.723886805557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45999.723886805557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45999.723886805557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45999.723886805557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45999.723886805557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45999.723886805557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45999.723886805557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45999.723886805557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45999.723886805557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45999.723886805557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45999.723886805557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45999.723886805557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45999.723886805557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45999.723886805557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45999.723886805557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45999.723886805557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45999.723886805557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45999.723886805557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45999.723886805557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45999.723886805557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45999.723886805557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45999.723886805557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45999.723886805557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45999.723886805557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45999.723886805557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45999.723886805557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45999.723886805557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45999.723886805557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45999.723886805557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45999.723886805557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45999.723886805557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45999.723886805557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45999.723886805557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45999.723886805557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45999.723886805557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45999.723886805557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45999.723886805557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45999.723886805557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45999.723886805557</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5" workbookViewId="0">
      <selection activeCell="K26" sqref="K2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107.8918266203691</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73.535009490740777</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51.062775694445008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18.350588194443844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2.616398379628663</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39145</v>
      </c>
      <c r="F7" s="38">
        <v>45999.651087962964</v>
      </c>
      <c r="G7" s="131">
        <f ca="1">IFERROR(NOW()-F7,"")</f>
        <v>7.2798842593329027E-2</v>
      </c>
      <c r="H7" s="38">
        <v>45999.642465277779</v>
      </c>
      <c r="I7" s="37" t="str">
        <f>IFERROR(VLOOKUP(D7,DB!A:F,6,0),"")</f>
        <v>SCECO</v>
      </c>
      <c r="J7" s="37" t="str">
        <f>IFERROR(VLOOKUP(D7,DB!A:G,7,0),"")</f>
        <v>Haj Removal</v>
      </c>
      <c r="K7" s="37" t="s">
        <v>39146</v>
      </c>
      <c r="L7" s="37" t="str">
        <f>IFERROR(VLOOKUP(D7,DB!A:I,9,0),"")</f>
        <v>Latis</v>
      </c>
    </row>
    <row r="8" spans="1:13" ht="30.75">
      <c r="A8" s="37" t="s">
        <v>39147</v>
      </c>
      <c r="B8" s="37" t="str">
        <f>IFERROR(VLOOKUP(D8,DB!A:K,11,0),"")</f>
        <v>R5</v>
      </c>
      <c r="C8" s="37">
        <v>1</v>
      </c>
      <c r="D8" s="37" t="s">
        <v>38196</v>
      </c>
      <c r="E8" s="37" t="s">
        <v>39145</v>
      </c>
      <c r="F8" s="38"/>
      <c r="G8" s="131">
        <f ca="1">IFERROR(NOW()-F8,"")</f>
        <v>45999.723886805557</v>
      </c>
      <c r="H8" s="38">
        <v>45999.642465277779</v>
      </c>
      <c r="I8" s="37" t="str">
        <f>IFERROR(VLOOKUP(D8,DB!A:F,6,0),"")</f>
        <v>SCECO</v>
      </c>
      <c r="J8" s="37" t="str">
        <f>IFERROR(VLOOKUP(D8,DB!A:G,7,0),"")</f>
        <v>Haj Removal</v>
      </c>
      <c r="K8" s="37" t="s">
        <v>39148</v>
      </c>
      <c r="L8" s="37" t="str">
        <f>IFERROR(VLOOKUP(D8,DB!A:I,9,0),"")</f>
        <v>Latis</v>
      </c>
    </row>
    <row r="9" spans="1:13" ht="30.75">
      <c r="A9" s="37" t="s">
        <v>39147</v>
      </c>
      <c r="B9" s="37" t="str">
        <f>IFERROR(VLOOKUP(D9,DB!A:K,11,0),"")</f>
        <v>R5</v>
      </c>
      <c r="C9" s="37">
        <v>1</v>
      </c>
      <c r="D9" s="37" t="s">
        <v>38349</v>
      </c>
      <c r="E9" s="37" t="s">
        <v>39145</v>
      </c>
      <c r="F9" s="38"/>
      <c r="G9" s="131">
        <f ca="1">IFERROR(NOW()-F9,"")</f>
        <v>45999.723886805557</v>
      </c>
      <c r="H9" s="38">
        <v>45999.642465277779</v>
      </c>
      <c r="I9" s="37" t="str">
        <f>IFERROR(VLOOKUP(D9,DB!A:F,6,0),"")</f>
        <v>SCECO</v>
      </c>
      <c r="J9" s="37" t="str">
        <f>IFERROR(VLOOKUP(D9,DB!A:G,7,0),"")</f>
        <v>Haj Removal</v>
      </c>
      <c r="K9" s="37" t="s">
        <v>39148</v>
      </c>
      <c r="L9" s="37" t="str">
        <f>IFERROR(VLOOKUP(D9,DB!A:I,9,0),"")</f>
        <v>Latis</v>
      </c>
    </row>
    <row r="10" spans="1:13" ht="30.75">
      <c r="A10" s="37" t="s">
        <v>39147</v>
      </c>
      <c r="B10" s="37" t="str">
        <f>IFERROR(VLOOKUP(D10,DB!A:K,11,0),"")</f>
        <v>R5</v>
      </c>
      <c r="C10" s="37">
        <v>2</v>
      </c>
      <c r="D10" s="37" t="s">
        <v>38311</v>
      </c>
      <c r="E10" s="37" t="s">
        <v>39145</v>
      </c>
      <c r="F10" s="38"/>
      <c r="G10" s="131">
        <f ca="1">IFERROR(NOW()-F10,"")</f>
        <v>45999.723886805557</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38223</v>
      </c>
      <c r="E11" s="37" t="s">
        <v>39145</v>
      </c>
      <c r="F11" s="38"/>
      <c r="G11" s="131">
        <f ca="1">IFERROR(NOW()-F11,"")</f>
        <v>45999.723886805557</v>
      </c>
      <c r="H11" s="38">
        <v>45999.642465277779</v>
      </c>
      <c r="I11" s="37" t="str">
        <f>IFERROR(VLOOKUP(D11,DB!A:F,6,0),"")</f>
        <v>SCECO</v>
      </c>
      <c r="J11" s="37" t="str">
        <f>IFERROR(VLOOKUP(D11,DB!A:G,7,0),"")</f>
        <v>Haj Removal</v>
      </c>
      <c r="K11" s="37" t="s">
        <v>39149</v>
      </c>
      <c r="L11" s="37" t="str">
        <f>IFERROR(VLOOKUP(D11,DB!A:I,9,0),"")</f>
        <v>Latis</v>
      </c>
    </row>
    <row r="12" spans="1:13" ht="30.75">
      <c r="A12" s="37" t="s">
        <v>39147</v>
      </c>
      <c r="B12" s="37" t="str">
        <f>IFERROR(VLOOKUP(D12,DB!A:K,11,0),"")</f>
        <v>R5</v>
      </c>
      <c r="C12" s="37">
        <v>1</v>
      </c>
      <c r="D12" s="37" t="s">
        <v>38244</v>
      </c>
      <c r="E12" s="37" t="s">
        <v>39145</v>
      </c>
      <c r="F12" s="38"/>
      <c r="G12" s="131">
        <f ca="1">IFERROR(NOW()-F12,"")</f>
        <v>45999.723886805557</v>
      </c>
      <c r="H12" s="38">
        <v>45999.642465277779</v>
      </c>
      <c r="I12" s="37" t="str">
        <f>IFERROR(VLOOKUP(D12,DB!A:F,6,0),"")</f>
        <v>SCECO</v>
      </c>
      <c r="J12" s="37" t="str">
        <f>IFERROR(VLOOKUP(D12,DB!A:G,7,0),"")</f>
        <v>Haj Removal</v>
      </c>
      <c r="K12" s="37" t="s">
        <v>39146</v>
      </c>
      <c r="L12" s="37" t="str">
        <f>IFERROR(VLOOKUP(D12,DB!A:I,9,0),"")</f>
        <v>Latis</v>
      </c>
    </row>
    <row r="13" spans="1:13" ht="30.75">
      <c r="A13" s="37" t="s">
        <v>39147</v>
      </c>
      <c r="B13" s="37" t="str">
        <f>IFERROR(VLOOKUP(D13,DB!A:K,11,0),"")</f>
        <v>R5</v>
      </c>
      <c r="C13" s="37">
        <v>1</v>
      </c>
      <c r="D13" s="37" t="s">
        <v>38185</v>
      </c>
      <c r="E13" s="37" t="s">
        <v>39145</v>
      </c>
      <c r="F13" s="38"/>
      <c r="G13" s="131">
        <f ca="1">IFERROR(NOW()-F13,"")</f>
        <v>45999.723886805557</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38566</v>
      </c>
      <c r="E14" s="37" t="s">
        <v>39145</v>
      </c>
      <c r="F14" s="38"/>
      <c r="G14" s="131">
        <f ca="1">IFERROR(NOW()-F14,"")</f>
        <v>45999.723886805557</v>
      </c>
      <c r="H14" s="38">
        <v>45999.642465277779</v>
      </c>
      <c r="I14" s="37" t="str">
        <f>IFERROR(VLOOKUP(D14,DB!A:F,6,0),"")</f>
        <v>SCECO</v>
      </c>
      <c r="J14" s="37" t="str">
        <f>IFERROR(VLOOKUP(D14,DB!A:G,7,0),"")</f>
        <v>Haj Removal</v>
      </c>
      <c r="K14" s="37" t="s">
        <v>39146</v>
      </c>
      <c r="L14" s="37" t="str">
        <f>IFERROR(VLOOKUP(D14,DB!A:I,9,0),"")</f>
        <v>Latis</v>
      </c>
    </row>
    <row r="15" spans="1:13" ht="30.75">
      <c r="A15" s="37" t="s">
        <v>39150</v>
      </c>
      <c r="B15" s="37" t="str">
        <f>IFERROR(VLOOKUP(D15,DB!A:K,11,0),"")</f>
        <v>R5</v>
      </c>
      <c r="C15" s="37">
        <v>2</v>
      </c>
      <c r="D15" s="37" t="s">
        <v>32550</v>
      </c>
      <c r="E15" s="37" t="s">
        <v>39109</v>
      </c>
      <c r="F15" s="38">
        <v>45999.696412037039</v>
      </c>
      <c r="G15" s="131">
        <f ca="1">IFERROR(NOW()-F15,"")</f>
        <v>2.7474768518004566E-2</v>
      </c>
      <c r="H15" s="38">
        <v>45999.667881944442</v>
      </c>
      <c r="I15" s="37" t="str">
        <f>IFERROR(VLOOKUP(D15,DB!A:F,6,0),"")</f>
        <v>SCECO</v>
      </c>
      <c r="J15" s="37" t="str">
        <f>IFERROR(VLOOKUP(D15,DB!A:G,7,0),"")</f>
        <v>Good</v>
      </c>
      <c r="K15" s="37" t="s">
        <v>39151</v>
      </c>
      <c r="L15" s="37" t="str">
        <f>IFERROR(VLOOKUP(D15,DB!A:I,9,0),"")</f>
        <v>Latis</v>
      </c>
    </row>
    <row r="16" spans="1:13">
      <c r="A16" s="37" t="s">
        <v>39152</v>
      </c>
      <c r="B16" s="37" t="str">
        <f>IFERROR(VLOOKUP(D16,DB!A:K,11,0),"")</f>
        <v>R5</v>
      </c>
      <c r="C16" s="37">
        <v>2</v>
      </c>
      <c r="D16" s="37" t="s">
        <v>38377</v>
      </c>
      <c r="E16" s="37" t="s">
        <v>39109</v>
      </c>
      <c r="F16" s="38"/>
      <c r="G16" s="131">
        <f ca="1">IFERROR(NOW()-F16,"")</f>
        <v>45999.723886805557</v>
      </c>
      <c r="H16" s="38">
        <v>45999.692858796298</v>
      </c>
      <c r="I16" s="37" t="str">
        <f>IFERROR(VLOOKUP(D16,DB!A:F,6,0),"")</f>
        <v>SCECO</v>
      </c>
      <c r="J16" s="37" t="str">
        <f>IFERROR(VLOOKUP(D16,DB!A:G,7,0),"")</f>
        <v>Haj Removal</v>
      </c>
      <c r="K16" s="37" t="s">
        <v>39153</v>
      </c>
      <c r="L16" s="37" t="str">
        <f>IFERROR(VLOOKUP(D16,DB!A:I,9,0),"")</f>
        <v>Latis</v>
      </c>
    </row>
    <row r="17" spans="1:12">
      <c r="A17" s="37" t="s">
        <v>39154</v>
      </c>
      <c r="B17" s="37" t="str">
        <f>IFERROR(VLOOKUP(D17,DB!A:K,11,0),"")</f>
        <v>R5</v>
      </c>
      <c r="C17" s="37">
        <v>2</v>
      </c>
      <c r="D17" s="37" t="s">
        <v>35720</v>
      </c>
      <c r="E17" s="37" t="s">
        <v>39106</v>
      </c>
      <c r="F17" s="38">
        <v>45999.713472222225</v>
      </c>
      <c r="G17" s="131">
        <f ca="1">IFERROR(NOW()-F17,"")</f>
        <v>1.0414583332021721E-2</v>
      </c>
      <c r="H17" s="38">
        <v>45999.70417824074</v>
      </c>
      <c r="I17" s="37" t="str">
        <f>IFERROR(VLOOKUP(D17,DB!A:F,6,0),"")</f>
        <v>SCECO</v>
      </c>
      <c r="J17" s="37" t="str">
        <f>IFERROR(VLOOKUP(D17,DB!A:G,7,0),"")</f>
        <v>No BB Shifted</v>
      </c>
      <c r="K17" s="37" t="s">
        <v>39155</v>
      </c>
      <c r="L17" s="37" t="str">
        <f>IFERROR(VLOOKUP(D17,DB!A:I,9,0),"")</f>
        <v>Latis</v>
      </c>
    </row>
    <row r="18" spans="1:12">
      <c r="A18" s="37"/>
      <c r="B18" s="37" t="str">
        <f>IFERROR(VLOOKUP(D18,DB!A:K,11,0),"")</f>
        <v/>
      </c>
      <c r="C18" s="37"/>
      <c r="D18" s="37"/>
      <c r="E18" s="37"/>
      <c r="F18" s="38"/>
      <c r="G18" s="131">
        <f ca="1">IFERROR(NOW()-F18,"")</f>
        <v>45999.723886805557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45999.723886805557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45999.723886805557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45999.723886805557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45999.723886805557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45999.723886805557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45999.723886805557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45999.723886805557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45999.723886805557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45999.723886805557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45999.723886805557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45999.723886805557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45999.723886805557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45999.723886805557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45999.723886805557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45999.723886805557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45999.723886805557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45999.723886805557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45999.723886805557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45999.723886805557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45999.723886805557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45999.723886805557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45999.723886805557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45999.723886805557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45999.723886805557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45999.723886805557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45999.723886805557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45999.723886805557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45999.723886805557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45999.723886805557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45999.723886805557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45999.723886805557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45999.723886805557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45999.723886805557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45999.723886805557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45999.723886805557</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31173</v>
      </c>
      <c r="E2" s="138" t="s">
        <v>39106</v>
      </c>
      <c r="F2" s="117">
        <v>45999.631469907406</v>
      </c>
      <c r="G2" s="72">
        <f t="shared" ref="G2:G22" ca="1" si="0">IFERROR(NOW()-F2,"-")</f>
        <v>9.2416898150986526E-2</v>
      </c>
      <c r="H2" s="117">
        <v>45999.625567129631</v>
      </c>
      <c r="I2" s="115" t="str">
        <f>IFERROR(VLOOKUP(D2,DB!A:F,6,0),"")</f>
        <v>Generator-SG</v>
      </c>
      <c r="J2" s="115" t="str">
        <f>IFERROR(VLOOKUP(D2,DB!A:G,7,0),"")</f>
        <v>Vandalized</v>
      </c>
      <c r="K2" s="118" t="s">
        <v>39157</v>
      </c>
      <c r="L2" s="133" t="str">
        <f>IFERROR(VLOOKUP(D2,DB!A:I,9,0),"")</f>
        <v>Latis</v>
      </c>
    </row>
    <row r="3" spans="1:16382" ht="31.5" customHeight="1">
      <c r="A3" s="114"/>
      <c r="B3" s="115" t="str">
        <f>IFERROR(VLOOKUP(D3,DB!A:K,11,0),"")</f>
        <v/>
      </c>
      <c r="C3" s="116"/>
      <c r="D3" s="115"/>
      <c r="E3" s="138"/>
      <c r="F3" s="117"/>
      <c r="G3" s="72">
        <f t="shared" ca="1" si="0"/>
        <v>45999.723886805557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45999.723886805557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45999.723886805557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45999.723886805557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45999.723886805557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45999.723886805557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45999.723886805557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45999.723886805557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45999.723886805557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45999.723886805557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45999.723886805557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45999.723886805557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45999.723886805557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45999.723886805557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45999.723886805557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45999.723886805557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45999.723886805557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45999.723886805557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45999.723886805557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45999.723886805557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45999.723886805557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45999.723886805557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45999.723886805557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45999.723886805557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45999.723886805557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45999.723886805557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45999.723886805557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45999.723886805557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45999.723886805557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45999.723886805557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45999.723886805557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45999.723886805557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45999.723886805557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45999.723886805557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45999.723886805557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45999.723886805557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45999.723886805557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45999.723886805557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45999.723886805557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45999.723886805557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45999.723886805557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45999.723886805557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45999.723886805557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45999.723886805557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45999.723886805557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45999.723886805557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45999.723886805557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45999.723886805557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45999.723886805557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45999.723886805557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45999.723886805557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45999.723886805557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45999.723886805557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45999.723886805557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45999.723886805557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45999.723886805557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45999.723886805557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45999.723886805557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45999.723886805557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45999.723886805557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45999.723886805557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45999.723886805557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45999.723886805557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45999.723886805557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45999.723886805557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45999.723886805557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45999.723886805557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45999.723886805557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45999.723886805557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45999.723886805557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45999.723886805557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45999.723886805557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45999.723886805557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45999.723886805557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45999.723886805557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45999.723886805557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45999.723886805557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45999.723886805557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45999.723886805557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45999.723886805557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45999.723886805557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45999.723886805557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45999.723886805557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45999.723886805557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45999.723886805557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45999.723886805557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45999.723886805557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45999.723886805557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45999.723886805557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45999.723886805557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45999.723886805557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45999.723886805557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45999.723886805557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45999.723886805557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45999.723886805557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45999.723886805557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45999.723886805557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45999.723886805557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45999.723886805557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45999.723886805557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45999.723886805557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45999.723886805557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45999.723886805557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45999.723886805557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45999.723886805557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45999.723886805557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45999.723886805557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45999.723886805557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45999.723886805557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45999.723886805557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45999.723886805557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45999.723886805557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45999.723886805557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45999.723886805557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45999.723886805557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45999.723886805557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45999.723886805557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45999.723886805557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45999.723886805557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45999.723886805557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45999.723886805557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45999.723886805557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45999.723886805557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45999.723886805557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45999.723886805557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45999.723886805557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45999.723886805557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45999.723886805557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45999.723886805557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45999.723886805557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45999.723886805557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45999.723886805557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45999.723886805557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45999.723886805557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45999.723886805557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45999.723886805557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45999.723886805557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45999.723886805557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45999.723886805557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45999.723886805557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45999.723886805557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45999.723886805557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45999.723886805557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45999.723886805557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45999.723886805557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45999.723886805557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45999.723886805557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45999.723886805557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45999.723886805557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45999.723886805557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45999.723886805557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45999.723886805557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45999.723886805557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45999.723886805557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45999.723886805557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45999.723886805557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45999.723886805557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45999.723886805557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45999.723886805557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45999.723886805557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45999.723886805557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45999.723886805557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45999.723886805557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45999.723886805557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45999.723886805557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45999.723886805557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45999.723886805557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45999.723886805557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45999.723886805557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45999.723886805557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45999.723886805557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45999.723886805557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45999.723886805557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45999.723886805557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45999.723886805557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45999.723886805557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45999.723886805557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45999.723886805557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45999.723886805557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45999.723886805557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45999.723886805557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45999.723886805557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45999.723886805557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45999.723886805557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45999.723886805557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45999.723886805557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45999.723886805557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45999.723886805557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45999.723886805557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45999.723886805557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45999.723886805557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45999.723886805557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45999.723886805557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45999.723886805557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45999.723886805557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45999.723886805557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45999.723886805557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45999.723886805557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45999.723886805557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45999.723886805557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45999.723886805557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45999.723886805557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45999.723886805557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45999.723886805557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45999.723886805557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45999.723886805557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45999.723886805557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45999.723886805557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45999.723886805557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45999.723886805557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45999.723886805557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45999.723886805557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45999.723886805557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45999.723886805557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45999.723886805557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45999.723886805557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45999.723886805557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45999.723886805557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45999.723886805557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45999.723886805557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45999.723886805557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45999.723886805557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45999.723886805557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45999.723886805557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45999.723886805557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45999.723886805557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45999.723886805557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45999.723886805557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45999.723886805557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45999.723886805557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45999.723886805557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45999.723886805557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45999.723886805557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45999.723886805557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45999.723886805557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45999.723886805557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45999.723886805557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45999.723886805557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45999.723886805557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45999.723886805557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45999.723886805557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45999.723886805557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45999.723886805557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45999.723886805557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45999.723886805557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45999.723886805557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45999.723886805557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45999.723886805557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45999.723886805557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45999.723886805557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45999.723886805557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45999.723886805557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45999.723886805557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45999.723886805557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45999.723886805557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45999.723886805557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45999.723886805557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45999.723886805557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45999.723886805557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45999.723886805557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45999.723886805557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45999.723886805557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45999.723886805557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45999.723886805557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45999.723886805557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45999.723886805557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45999.723886805557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45999.723886805557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45999.723886805557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45999.723886805557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45999.723886805557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45999.723886805557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45999.723886805557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45999.723886805557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45999.723886805557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45999.723886805557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45999.723886805557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45999.723886805557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45999.723886805557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45999.723886805557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45999.723886805557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45999.723886805557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45999.723886805557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45999.723886805557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45999.723886805557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45999.723886805557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45999.723886805557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45999.723886805557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45999.723886805557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45999.723886805557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45999.723886805557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45999.723886805557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45999.723886805557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45999.723886805557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45999.723886805557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45999.723886805557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45999.723886805557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45999.723886805557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45999.723886805557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45999.723886805557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45999.723886805557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45999.723886805557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45999.723886805557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45999.723886805557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45999.723886805557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45999.723886805557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45999.723886805557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45999.723886805557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45999.723886805557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45999.723886805557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45999.723886805557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45999.723886805557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45999.723886805557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45999.723886805557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45999.723886805557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45999.723886805557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45999.723886805557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45999.723886805557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45999.723886805557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45999.723886805557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45999.723886805557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45999.723886805557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45999.723886805557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45999.723886805557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45999.723886805557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45999.723886805557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45999.723886805557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45999.723886805557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45999.723886805557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45999.723886805557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45999.723886805557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45999.723886805557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45999.723886805557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45999.723886805557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45999.723886805557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45999.723886805557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45999.723886805557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45999.723886805557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45999.723886805557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45999.723886805557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45999.723886805557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45999.723886805557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45999.723886805557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45999.723886805557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45999.723886805557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45999.723886805557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45999.723886805557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45999.723886805557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45999.723886805557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45999.723886805557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45999.723886805557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45999.723886805557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45999.723886805557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45999.723886805557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45999.723886805557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45999.723886805557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45999.723886805557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45999.723886805557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45999.723886805557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45999.723886805557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45999.723886805557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45999.723886805557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45999.723886805557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45999.723886805557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45999.723886805557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45999.723886805557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45999.723886805557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45999.723886805557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45999.723886805557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45999.723886805557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45999.723886805557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45999.723886805557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45999.723886805557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45999.723886805557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45999.723886805557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45999.723886805557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45999.723886805557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45999.723886805557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45999.723886805557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45999.723886805557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45999.723886805557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45999.723886805557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45999.723886805557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45999.723886805557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45999.723886805557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45999.723886805557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2025-12-08T14:22:27Z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