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16" documentId="120_S{2AC9BD13-BADA-5192-A53E-5A8FF88502F6}" xr6:coauthVersionLast="47" xr6:coauthVersionMax="47" xr10:uidLastSave="{DF1E8B76-85F8-4D52-85A4-76BD0F3F335E}"/>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<sst xmlns="http://schemas.openxmlformats.org/spreadsheetml/2006/main" count="181503" uniqueCount="39128">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</sst>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334.38101296296372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45997.32943888889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45997.32943888889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45997.32943888889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45997.32943888889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45997.32943888889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45997.32943888889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45997.32943888889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45997.32943888889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45997.32943888889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45997.32943888889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45997.32943888889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45997.32943888889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45997.32943888889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45997.32943888889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45997.32943888889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45997.32943888889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45997.32943888889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45997.32943888889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45997.32943888889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45997.32943888889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45997.32943888889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45997.32943888889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45997.32943888889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45997.32943888889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45997.32943888889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45997.32943888889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45997.32943888889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45997.32943888889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45997.32943888889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45997.32943888889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45997.32943888889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45997.32943888889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45997.32943888889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45997.32943888889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45997.32943888889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45997.32943888889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45997.32943888889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45997.32943888889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45997.32943888889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45997.32943888889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45997.32943888889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45997.32943888889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45997.32943888889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45997.32943888889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45997.32943888889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45997.32943888889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45997.32943888889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45997.32943888889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45997.32943888889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45997.32943888889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45997.32943888889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45997.32943888889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45997.32943888889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45997.32943888889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45997.32943888889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45997.32943888889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45997.32943888889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45997.32943888889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45997.32943888889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45997.32943888889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45997.32943888889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45997.32943888889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45997.32943888889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45997.32943888889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45997.32943888889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45997.32943888889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45997.32943888889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45997.32943888889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45997.32943888889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45997.32943888889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45997.32943888889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45997.32943888889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45997.32943888889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45997.32943888889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45997.32943888889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45997.32943888889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45997.32943888889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45997.32943888889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45997.32943888889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45997.32943888889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45997.32943888889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45997.32943888889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45997.32943888889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45997.32943888889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45997.32943888889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45997.32943888889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45997.32943888889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45997.32943888889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45997.32943888889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45997.32943888889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45997.32943888889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45997.32943888889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45997.32943888889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45997.32943888889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45997.32943888889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45997.32943888889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45997.32943888889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45997.32943888889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45997.32943888889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45997.32943888889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45997.32943888889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45997.32943888889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45997.32943888889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45997.32943888889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45997.32943888889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45997.32943888889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45997.32943888889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45997.32943888889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45997.32943888889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45997.32943888889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45997.32943888889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45997.32943888889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45997.32943888889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45997.32943888889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45997.32943888889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45997.32943888889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45997.32943888889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45997.32943888889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45997.32943888889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45997.32943888889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45997.32943888889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45997.32943888889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45997.32943888889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45997.32943888889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45997.32943888889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45997.32943888889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45997.32943888889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45997.32943888889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45997.32943888889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45997.32943888889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45997.32943888889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45997.32943888889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45997.32943888889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45997.32943888889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45997.32943888889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45997.32943888889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45997.32943888889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45997.32943888889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45997.32943888889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45997.32943888889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45997.32943888889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45997.32943888889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45997.32943888889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45997.32943888889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45997.32943888889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45997.32943888889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45997.32943888889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45997.32943888889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45997.32943888889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45997.32943888889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45997.32943888889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45997.32943888889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45997.32943888889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45997.32943888889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45997.32943888889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45997.32943888889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45997.32943888889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45997.32943888889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45997.32943888889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45997.32943888889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45997.32943888889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45997.32943888889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45997.32943888889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45997.32943888889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45997.32943888889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45997.32943888889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45997.32943888889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45997.32943888889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45997.32943888889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45997.32943888889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45997.32943888889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45997.32943888889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45997.32943888889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45997.32943888889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45997.32943888889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45997.32943888889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45997.32943888889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45997.32943888889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45997.32943888889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45997.32943888889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45997.32943888889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45997.32943888889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45997.32943888889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45997.32943888889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45997.32943888889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45997.32943888889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45997.32943888889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45997.32943888889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45997.32943888889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45997.32943888889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45997.32943888889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45997.32943888889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45997.32943888889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45997.32943888889</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0356BC58-1621-49A5-AC71-293DD14B528E}"/>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172.32960092592839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12.942019907408394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45997.32943888889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45997.32943888889</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45997.32943888889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45997.32943888889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45997.32943888889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45997.32943888889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45997.32943888889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45997.32943888889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45997.32943888889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45997.32943888889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45997.32943888889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45997.32943888889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45997.32943888889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45997.32943888889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45997.32943888889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45997.32943888889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45997.32943888889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45997.32943888889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45997.32943888889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45997.32943888889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45997.32943888889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45997.32943888889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45997.32943888889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45997.32943888889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45997.32943888889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45997.32943888889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45997.32943888889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45997.32943888889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45997.32943888889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45997.32943888889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45997.32943888889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45997.32943888889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45997.32943888889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45997.32943888889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45997.32943888889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45997.32943888889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45997.32943888889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45997.32943888889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45997.32943888889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45997.32943888889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45997.32943888889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45997.32943888889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45997.32943888889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45997.32943888889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45997.32943888889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45997.32943888889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45997.32943888889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45997.32943888889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45997.32943888889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45997.32943888889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45997.32943888889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45997.32943888889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45997.32943888889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45997.32943888889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45997.32943888889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45997.32943888889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45997.32943888889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45997.32943888889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45997.32943888889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45997.32943888889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45997.32943888889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45997.32943888889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45997.32943888889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45997.32943888889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45997.32943888889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45997.32943888889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45997.32943888889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45997.32943888889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45997.32943888889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45997.32943888889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45997.32943888889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45997.32943888889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45997.32943888889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45997.32943888889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45997.32943888889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45997.32943888889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45997.32943888889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45997.32943888889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45997.32943888889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45997.32943888889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45997.32943888889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45997.32943888889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45997.32943888889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45997.32943888889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45997.32943888889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45997.32943888889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45997.32943888889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45997.32943888889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45997.32943888889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45997.32943888889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45997.32943888889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45997.32943888889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45997.32943888889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45997.32943888889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45997.32943888889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45997.32943888889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45997.32943888889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45997.32943888889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45997.32943888889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45997.32943888889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45997.32943888889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45997.32943888889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45997.32943888889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45997.32943888889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45997.32943888889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45997.32943888889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45997.32943888889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45997.32943888889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45997.32943888889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45997.32943888889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45997.32943888889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45997.32943888889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45997.32943888889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45997.32943888889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45997.32943888889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45997.32943888889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45997.32943888889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45997.32943888889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45997.32943888889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45997.32943888889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45997.32943888889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45997.32943888889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45997.32943888889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45997.32943888889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45997.32943888889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45997.32943888889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45997.32943888889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45997.32943888889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45997.32943888889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45997.32943888889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45997.32943888889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45997.32943888889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45997.32943888889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45997.32943888889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45997.32943888889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45997.32943888889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45997.32943888889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45997.32943888889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45997.32943888889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45997.32943888889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45997.32943888889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45997.32943888889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45997.32943888889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45997.32943888889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45997.32943888889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45997.32943888889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45997.32943888889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45997.32943888889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45997.32943888889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45997.32943888889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45997.32943888889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45997.32943888889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45997.32943888889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45997.32943888889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45997.32943888889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45997.32943888889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45997.32943888889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45997.32943888889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45997.32943888889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45997.32943888889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45997.32943888889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45997.32943888889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45997.32943888889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45997.32943888889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45997.32943888889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45997.32943888889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45997.32943888889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45997.32943888889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45997.32943888889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45997.32943888889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45997.32943888889</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45997.32943888889</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45997.32943888889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45997.32943888889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45997.32943888889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45997.32943888889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45997.32943888889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45997.32943888889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45997.32943888889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45997.32943888889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45997.32943888889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45997.32943888889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45997.32943888889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45997.32943888889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45997.32943888889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45997.32943888889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45997.32943888889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45997.32943888889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45997.32943888889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45997.32943888889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45997.32943888889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45997.32943888889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45997.32943888889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45997.32943888889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45997.32943888889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45997.32943888889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45997.32943888889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45997.32943888889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45997.32943888889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45997.32943888889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45997.32943888889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45997.32943888889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45997.32943888889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45997.32943888889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45997.32943888889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45997.32943888889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45997.32943888889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45997.32943888889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45997.32943888889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45997.32943888889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45997.32943888889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45997.32943888889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45997.32943888889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45997.32943888889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45997.32943888889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45997.32943888889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45997.32943888889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45997.32943888889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45997.32943888889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45997.32943888889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45997.32943888889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45997.32943888889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45997.32943888889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45997.32943888889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45997.32943888889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45997.32943888889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45997.32943888889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45997.32943888889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45997.32943888889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45997.32943888889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45997.32943888889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45997.32943888889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45997.32943888889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45997.32943888889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45997.32943888889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45997.32943888889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45997.32943888889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45997.32943888889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45997.32943888889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45997.32943888889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45997.32943888889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45997.32943888889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45997.32943888889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45997.32943888889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45997.32943888889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45997.32943888889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45997.32943888889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45997.32943888889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45997.32943888889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45997.32943888889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45997.32943888889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45997.32943888889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45997.32943888889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45997.32943888889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45997.32943888889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45997.32943888889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45997.32943888889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45997.32943888889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45997.32943888889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45997.32943888889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45997.32943888889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45997.32943888889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45997.32943888889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45997.32943888889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45997.32943888889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45997.32943888889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45997.32943888889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45997.32943888889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45997.32943888889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45997.32943888889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45997.32943888889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45997.32943888889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45997.32943888889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45997.32943888889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45997.32943888889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45997.32943888889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45997.32943888889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45997.32943888889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45997.32943888889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45997.32943888889</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45997.32943888889</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45997.32943888889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45997.32943888889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45997.32943888889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45997.32943888889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45997.32943888889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45997.32943888889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45997.32943888889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45997.32943888889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45997.32943888889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45997.32943888889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45997.32943888889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45997.32943888889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45997.32943888889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45997.32943888889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45997.32943888889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45997.32943888889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45997.32943888889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45997.32943888889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45997.32943888889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45997.32943888889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45997.32943888889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45997.32943888889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45997.32943888889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45997.32943888889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45997.32943888889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45997.32943888889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45997.32943888889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45997.32943888889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45997.32943888889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45997.32943888889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45997.32943888889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45997.32943888889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45997.32943888889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45997.32943888889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45997.32943888889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45997.32943888889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45997.32943888889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45997.32943888889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45997.32943888889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45997.32943888889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45997.32943888889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45997.32943888889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45997.32943888889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45997.32943888889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45997.32943888889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45997.32943888889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45997.32943888889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45997.32943888889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45997.32943888889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45997.32943888889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45997.32943888889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45997.32943888889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45997.32943888889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45997.32943888889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45997.32943888889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45997.32943888889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45997.32943888889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45997.32943888889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45997.32943888889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45997.32943888889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45997.32943888889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45997.32943888889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45997.32943888889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45997.32943888889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45997.32943888889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45997.32943888889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45997.32943888889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45997.32943888889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45997.32943888889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45997.32943888889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45997.32943888889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45997.32943888889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45997.32943888889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45997.32943888889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45997.32943888889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45997.32943888889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45997.32943888889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45997.32943888889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45997.32943888889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45997.32943888889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45997.32943888889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45997.32943888889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45997.32943888889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45997.32943888889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45997.32943888889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45997.32943888889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45997.32943888889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45997.32943888889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45997.32943888889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45997.32943888889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45997.32943888889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45997.32943888889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45997.32943888889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45997.32943888889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45997.32943888889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45997.32943888889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45997.32943888889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45997.32943888889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45997.32943888889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45997.32943888889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45997.32943888889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45997.32943888889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45997.32943888889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45997.32943888889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45997.32943888889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45997.32943888889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45997.32943888889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45997.32943888889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45997.32943888889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45997.32943888889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45997.32943888889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45997.32943888889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45997.32943888889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45997.32943888889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45997.32943888889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45997.32943888889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45997.32943888889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45997.32943888889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45997.32943888889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45997.32943888889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45997.32943888889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45997.32943888889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45997.32943888889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45997.32943888889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45997.32943888889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45997.32943888889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45997.32943888889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45997.32943888889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45997.32943888889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45997.32943888889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45997.32943888889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45997.32943888889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45997.32943888889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45997.32943888889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45997.32943888889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45997.32943888889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45997.32943888889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45997.32943888889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45997.32943888889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45997.32943888889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45997.32943888889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45997.32943888889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45997.32943888889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45997.32943888889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45997.32943888889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45997.32943888889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45997.32943888889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45997.32943888889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45997.32943888889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45997.32943888889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45997.32943888889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45997.32943888889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45997.32943888889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45997.32943888889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45997.32943888889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45997.32943888889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45997.32943888889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45997.32943888889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45997.32943888889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45997.32943888889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45997.32943888889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45997.32943888889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45997.32943888889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45997.32943888889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45997.32943888889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45997.32943888889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45997.32943888889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45997.32943888889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45997.32943888889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45997.32943888889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45997.32943888889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45997.32943888889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45997.32943888889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45997.32943888889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45997.32943888889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45997.32943888889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45997.32943888889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45997.32943888889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45997.32943888889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45997.32943888889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45997.32943888889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45997.32943888889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45997.32943888889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45997.32943888889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45997.32943888889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45997.32943888889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45997.32943888889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45997.32943888889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45997.32943888889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45997.32943888889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45997.32943888889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45997.32943888889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45997.32943888889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45997.32943888889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45997.32943888889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45997.32943888889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45997.32943888889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45997.32943888889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45997.32943888889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45997.32943888889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45997.32943888889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45997.32943888889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45997.32943888889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45997.32943888889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45997.32943888889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45997.32943888889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45997.32943888889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45997.32943888889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45997.32943888889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45997.32943888889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45997.32943888889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45997.32943888889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45997.32943888889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45997.32943888889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45997.32943888889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45997.32943888889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45997.32943888889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45997.32943888889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45997.32943888889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45997.32943888889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45997.32943888889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45997.32943888889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45997.32943888889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45997.32943888889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45997.32943888889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45997.32943888889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45997.32943888889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45997.32943888889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45997.32943888889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45997.32943888889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45997.32943888889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45997.32943888889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45997.32943888889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45997.32943888889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45997.32943888889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45997.32943888889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45997.32943888889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45997.32943888889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45997.32943888889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45997.32943888889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45997.32943888889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45997.32943888889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45997.32943888889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45997.32943888889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45997.32943888889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45997.32943888889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45997.32943888889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45997.32943888889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45997.32943888889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45997.32943888889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45997.32943888889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45997.32943888889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45997.32943888889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45997.32943888889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45997.32943888889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45997.32943888889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45997.32943888889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45997.32943888889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45997.32943888889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45997.32943888889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45997.32943888889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45997.32943888889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45997.32943888889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45997.32943888889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45997.32943888889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45997.32943888889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45997.32943888889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45997.32943888889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45997.32943888889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45997.32943888889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45997.32943888889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45997.32943888889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45997.32943888889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45997.32943888889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45997.32943888889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45997.32943888889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45997.32943888889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45997.32943888889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45997.32943888889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45997.32943888889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45997.32943888889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45997.32943888889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45997.32943888889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45997.32943888889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45997.32943888889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45997.32943888889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45997.32943888889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45997.32943888889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45997.32943888889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45997.32943888889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45997.32943888889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45997.32943888889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45997.32943888889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45997.32943888889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45997.32943888889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45997.32943888889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45997.32943888889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45997.32943888889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45997.32943888889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45997.32943888889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45997.32943888889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45997.32943888889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45997.32943888889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45997.32943888889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45997.32943888889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45997.32943888889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45997.32943888889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45997.32943888889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45997.32943888889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45997.32943888889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45997.32943888889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45997.32943888889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45997.32943888889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45997.32943888889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45997.32943888889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45997.32943888889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45997.32943888889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45997.32943888889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45997.32943888889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45997.32943888889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45997.32943888889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45997.32943888889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45997.32943888889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45997.32943888889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45997.32943888889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45997.32943888889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45997.32943888889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45997.32943888889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45997.32943888889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45997.32943888889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45997.32943888889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45997.32943888889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45997.32943888889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45997.32943888889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45997.32943888889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45997.32943888889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45997.32943888889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45997.32943888889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45997.32943888889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45997.32943888889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45997.32943888889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45997.32943888889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45997.32943888889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45997.32943888889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45997.32943888889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45997.32943888889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45997.32943888889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45997.32943888889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45997.32943888889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45997.32943888889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45997.32943888889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45997.32943888889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45997.32943888889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45997.32943888889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45997.32943888889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45997.32943888889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45997.32943888889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45997.32943888889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45997.32943888889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45997.32943888889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45997.32943888889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45997.32943888889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45997.32943888889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45997.32943888889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45997.32943888889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45997.32943888889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45997.32943888889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45997.32943888889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45997.32943888889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45997.32943888889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45997.32943888889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45997.32943888889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45997.32943888889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45997.32943888889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45997.32943888889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45997.32943888889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45997.32943888889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45997.32943888889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45997.32943888889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45997.32943888889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45997.32943888889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45997.32943888889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45997.32943888889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45997.32943888889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45997.32943888889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45997.32943888889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45997.32943888889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45997.32943888889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45997.32943888889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45997.32943888889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45997.32943888889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45997.32943888889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45997.32943888889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45997.32943888889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45997.32943888889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45997.32943888889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45997.32943888889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45997.32943888889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45997.32943888889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45997.32943888889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45997.32943888889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45997.32943888889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45997.32943888889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45997.32943888889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45997.32943888889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45997.32943888889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45997.32943888889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45997.32943888889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45997.32943888889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45997.32943888889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45997.32943888889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45997.32943888889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45997.32943888889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45997.32943888889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45997.32943888889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45997.32943888889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45997.32943888889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45997.32943888889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45997.32943888889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45997.32943888889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45997.32943888889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45997.32943888889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45997.32943888889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45997.32943888889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45997.32943888889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45997.32943888889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45997.32943888889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45997.32943888889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45997.32943888889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45997.32943888889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45997.32943888889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45997.32943888889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45997.32943888889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45997.32943888889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45997.32943888889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45997.32943888889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45997.32943888889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45997.32943888889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45997.32943888889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45997.32943888889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45997.32943888889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45997.32943888889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45997.32943888889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45997.32943888889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45997.32943888889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45997.32943888889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45997.32943888889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45997.32943888889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45997.32943888889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45997.32943888889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45997.32943888889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45997.32943888889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45997.32943888889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45997.32943888889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45997.32943888889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45997.32943888889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45997.32943888889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45997.32943888889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45997.32943888889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45997.32943888889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45997.32943888889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45997.32943888889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45997.32943888889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45997.32943888889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45997.32943888889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45997.32943888889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45997.32943888889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45997.32943888889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45997.32943888889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45997.32943888889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45997.32943888889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45997.32943888889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45997.32943888889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45997.32943888889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45997.32943888889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45997.32943888889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45997.32943888889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45997.32943888889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45997.32943888889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45997.32943888889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45997.32943888889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45997.32943888889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45997.32943888889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45997.32943888889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45997.32943888889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45997.32943888889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45997.32943888889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45997.32943888889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45997.32943888889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45997.32943888889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45997.32943888889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45997.32943888889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45997.32943888889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45997.32943888889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45997.32943888889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45997.32943888889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45997.32943888889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45997.32943888889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45997.32943888889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45997.32943888889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45997.32943888889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45997.32943888889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45997.32943888889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45997.32943888889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45997.32943888889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45997.32943888889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45997.32943888889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45997.32943888889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45997.32943888889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45997.32943888889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45997.32943888889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45997.32943888889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45997.32943888889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45997.32943888889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45997.32943888889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45997.32943888889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45997.32943888889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45997.32943888889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45997.32943888889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45997.32943888889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45997.32943888889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45997.32943888889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45997.32943888889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45997.32943888889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45997.32943888889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45997.32943888889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45997.32943888889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45997.32943888889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45997.32943888889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45997.32943888889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45997.32943888889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45997.32943888889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45997.32943888889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45997.32943888889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45997.32943888889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45997.32943888889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45997.32943888889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45997.32943888889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45997.32943888889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45997.32943888889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45997.32943888889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45997.32943888889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45997.32943888889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45997.32943888889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45997.32943888889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45997.32943888889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45997.32943888889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45997.32943888889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45997.32943888889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45997.32943888889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45997.32943888889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45997.32943888889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45997.32943888889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45997.32943888889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45997.32943888889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45997.32943888889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45997.32943888889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45997.32943888889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45997.32943888889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45997.32943888889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45997.32943888889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45997.32943888889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45997.32943888889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45997.32943888889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45997.32943888889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45997.32943888889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45997.32943888889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45997.32943888889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45997.32943888889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45997.32943888889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45997.32943888889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45997.32943888889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45997.32943888889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45997.32943888889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45997.32943888889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45997.32943888889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45997.32943888889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45997.32943888889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45997.32943888889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45997.32943888889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45997.32943888889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45997.32943888889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45997.32943888889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45997.32943888889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45997.32943888889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45997.32943888889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45997.32943888889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45997.32943888889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45997.32943888889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45997.32943888889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45997.32943888889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45997.32943888889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45997.32943888889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45997.32943888889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45997.32943888889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45997.32943888889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45997.32943888889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45997.32943888889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45997.32943888889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45997.32943888889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45997.32943888889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45997.32943888889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45997.32943888889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45997.32943888889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45997.32943888889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45997.32943888889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45997.32943888889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45997.32943888889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45997.32943888889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45997.32943888889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45997.32943888889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45997.32943888889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45997.32943888889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45997.32943888889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45997.32943888889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45997.32943888889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45997.32943888889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45997.32943888889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45997.32943888889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45997.32943888889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45997.32943888889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45997.32943888889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45997.32943888889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45997.32943888889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45997.32943888889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45997.32943888889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45997.32943888889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45997.32943888889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45997.32943888889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45997.32943888889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45997.32943888889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45997.32943888889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45997.32943888889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45997.32943888889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45997.32943888889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45997.32943888889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45997.32943888889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45997.32943888889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45997.32943888889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45997.32943888889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45997.32943888889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45997.32943888889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45997.32943888889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45997.32943888889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45997.32943888889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45997.32943888889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45997.32943888889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45997.32943888889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45997.32943888889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45997.32943888889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45997.32943888889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45997.32943888889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45997.32943888889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45997.32943888889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45997.32943888889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45997.32943888889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45997.32943888889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45997.32943888889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45997.32943888889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45997.32943888889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45997.32943888889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45997.32943888889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45997.32943888889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45997.32943888889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45997.32943888889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45997.32943888889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45997.32943888889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45997.32943888889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45997.32943888889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45997.32943888889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45997.32943888889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45997.32943888889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45997.32943888889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45997.32943888889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45997.32943888889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45997.32943888889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45997.32943888889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45997.32943888889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45997.32943888889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45997.32943888889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45997.32943888889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45997.32943888889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45997.32943888889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45997.32943888889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45997.32943888889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45997.32943888889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45997.32943888889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45997.32943888889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45997.32943888889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45997.32943888889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45997.32943888889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45997.32943888889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45997.32943888889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45997.32943888889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45997.32943888889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45997.32943888889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45997.32943888889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45997.32943888889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45997.32943888889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45997.32943888889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45997.32943888889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45997.32943888889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45997.32943888889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45997.32943888889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45997.32943888889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45997.32943888889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45997.32943888889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45997.32943888889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45997.32943888889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45997.32943888889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45997.32943888889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45997.32943888889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45997.32943888889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45997.32943888889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45997.32943888889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45997.32943888889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45997.32943888889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45997.32943888889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45997.32943888889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45997.32943888889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45997.32943888889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45997.32943888889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45997.32943888889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45997.32943888889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45997.32943888889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45997.32943888889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45997.32943888889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45997.32943888889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45997.32943888889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45997.32943888889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45997.32943888889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45997.32943888889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45997.32943888889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45997.32943888889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45997.32943888889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45997.32943888889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45997.32943888889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45997.32943888889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45997.32943888889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45997.32943888889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45997.32943888889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45997.32943888889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45997.32943888889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45997.32943888889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45997.32943888889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45997.32943888889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45997.32943888889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45997.32943888889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45997.32943888889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45997.32943888889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45997.32943888889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45997.32943888889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45997.32943888889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45997.32943888889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45997.32943888889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45997.32943888889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45997.32943888889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45997.32943888889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45997.32943888889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45997.32943888889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45997.32943888889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45997.32943888889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45997.32943888889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45997.32943888889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45997.32943888889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45997.32943888889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45997.32943888889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45997.32943888889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45997.32943888889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45997.32943888889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45997.32943888889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45997.32943888889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45997.32943888889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45997.32943888889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45997.32943888889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45997.32943888889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45997.32943888889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45997.32943888889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45997.32943888889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45997.32943888889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45997.32943888889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45997.32943888889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45997.32943888889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45997.32943888889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45997.32943888889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45997.32943888889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45997.32943888889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45997.32943888889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45997.32943888889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45997.32943888889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45997.32943888889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45997.32943888889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45997.32943888889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45997.32943888889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45997.32943888889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45997.32943888889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45997.32943888889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45997.32943888889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45997.32943888889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45997.32943888889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45997.32943888889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45997.32943888889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45997.32943888889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45997.32943888889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45997.32943888889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45997.32943888889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45997.32943888889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45997.32943888889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45997.32943888889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45997.32943888889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45997.32943888889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45997.32943888889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45997.32943888889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45997.32943888889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45997.32943888889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45997.32943888889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45997.32943888889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45997.32943888889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45997.32943888889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45997.32943888889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45997.32943888889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45997.32943888889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45997.32943888889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45997.32943888889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45997.32943888889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45997.32943888889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45997.32943888889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45997.32943888889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45997.32943888889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45997.32943888889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45997.32943888889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45997.32943888889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45997.32943888889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45997.32943888889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45997.32943888889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45997.32943888889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45997.32943888889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45997.32943888889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45997.32943888889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45997.32943888889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45997.32943888889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45997.32943888889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45997.32943888889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45997.32943888889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45997.32943888889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45997.32943888889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45997.32943888889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45997.32943888889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45997.32943888889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45997.32943888889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45997.32943888889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45997.32943888889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45997.32943888889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45997.32943888889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45997.32943888889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45997.32943888889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45997.32943888889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45997.32943888889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45997.32943888889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45997.32943888889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45997.32943888889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45997.32943888889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45997.32943888889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45997.32943888889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45997.32943888889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45997.32943888889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45997.32943888889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45997.32943888889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45997.32943888889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45997.32943888889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45997.32943888889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45997.32943888889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45997.32943888889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45997.32943888889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45997.32943888889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45997.32943888889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45997.32943888889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45997.32943888889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45997.32943888889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45997.32943888889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45997.32943888889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45997.32943888889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45997.32943888889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45997.32943888889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45997.32943888889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45997.32943888889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45997.32943888889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45997.32943888889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45997.32943888889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45997.32943888889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45997.32943888889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45997.32943888889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45997.32943888889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45997.32943888889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45997.32943888889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45997.32943888889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45997.32943888889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45997.32943888889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45997.32943888889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45997.32943888889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45997.32943888889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45997.32943888889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45997.32943888889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45997.32943888889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45997.32943888889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45997.32943888889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45997.32943888889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45997.32943888889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45997.32943888889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45997.32943888889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45997.32943888889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45997.32943888889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45997.32943888889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45997.32943888889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45997.32943888889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45997.32943888889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45997.32943888889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45997.32943888889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45997.32943888889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45997.32943888889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45997.32943888889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45997.32943888889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293.84872129629366</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5" ca="1" si="0">IFERROR(NOW()-F3,"")</f>
        <v>45997.32943888889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45997.32943888889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45997.32943888889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45997.32943888889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45997.32943888889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45997.32943888889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45997.32943888889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45997.32943888889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45997.32943888889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45997.32943888889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45997.32943888889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45997.32943888889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45997.32943888889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45997.32943888889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45997.32943888889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45997.32943888889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45997.32943888889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45997.32943888889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45997.32943888889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45997.32943888889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45997.32943888889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45997.32943888889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45997.32943888889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45997.32943888889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45997.32943888889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45997.32943888889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45997.32943888889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45997.32943888889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45997.32943888889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45997.32943888889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45997.32943888889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45997.32943888889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45997.32943888889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45997.32943888889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45997.32943888889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45997.32943888889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45997.32943888889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45997.32943888889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45997.32943888889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45997.32943888889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45997.32943888889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45997.32943888889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45997.32943888889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45997.32943888889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45997.32943888889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45997.32943888889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45997.32943888889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45997.32943888889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45997.32943888889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45997.32943888889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45997.32943888889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45997.32943888889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45997.32943888889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45997.32943888889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45997.32943888889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45997.32943888889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45997.32943888889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45997.32943888889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45997.32943888889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45997.32943888889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45997.32943888889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45997.32943888889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45997.32943888889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45997.32943888889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45997.32943888889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45997.32943888889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45997.32943888889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45997.32943888889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45997.32943888889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45997.32943888889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45997.32943888889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45997.32943888889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45997.32943888889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45997.32943888889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45997.32943888889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45997.32943888889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45997.32943888889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45997.32943888889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45997.32943888889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45997.32943888889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45997.32943888889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45997.32943888889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45997.32943888889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45997.32943888889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45997.32943888889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45997.32943888889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45997.32943888889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45997.32943888889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45997.32943888889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45997.32943888889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45997.32943888889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45997.32943888889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45997.32943888889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45997.32943888889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45997.32943888889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45997.32943888889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45997.32943888889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45997.32943888889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45997.32943888889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45997.32943888889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45997.32943888889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45997.32943888889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45997.32943888889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45997.32943888889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45997.32943888889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45997.32943888889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45997.32943888889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45997.32943888889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45997.32943888889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45997.32943888889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45997.32943888889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45997.32943888889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45997.32943888889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45997.32943888889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45997.32943888889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45997.32943888889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45997.32943888889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45997.32943888889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45997.32943888889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45997.32943888889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45997.32943888889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45997.32943888889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45997.32943888889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45997.32943888889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45997.32943888889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45997.32943888889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45997.32943888889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45997.32943888889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45997.32943888889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45997.32943888889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45997.32943888889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45997.32943888889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45997.32943888889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45997.32943888889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45997.32943888889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45997.32943888889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45997.32943888889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45997.32943888889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45997.32943888889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45997.32943888889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45997.32943888889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45997.32943888889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45997.32943888889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45997.32943888889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45997.32943888889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45997.32943888889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45997.32943888889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45997.32943888889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45997.32943888889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45997.32943888889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45997.32943888889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45997.32943888889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45997.32943888889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45997.32943888889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45997.32943888889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45997.32943888889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45997.32943888889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45997.32943888889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45997.32943888889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45997.32943888889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45997.32943888889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45997.32943888889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45997.32943888889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45997.32943888889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45997.32943888889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45997.32943888889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45997.32943888889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45997.32943888889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45997.32943888889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45997.32943888889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45997.32943888889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45997.32943888889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45997.32943888889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45997.32943888889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45997.32943888889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45997.32943888889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45997.32943888889</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105.49737870370154</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71.140561574073217</v>
      </c>
      <c r="H3" s="38">
        <v>45926.158159722225</v>
      </c>
      <c r="I3" s="37" t="str">
        <f>IFERROR(VLOOKUP(D3,DB!A:F,6,0),"")</f>
        <v>SCECO</v>
      </c>
      <c r="J3" s="37" t="str">
        <f>IFERROR(VLOOKUP(D3,DB!A:G,7,0),"")</f>
        <v>Good</v>
      </c>
      <c r="K3" s="37" t="s">
        <v>39121</v>
      </c>
      <c r="L3" s="37" t="str">
        <f>IFERROR(VLOOKUP(D3,DB!A:I,9,0),"")</f>
        <v>Latis</v>
      </c>
      <c r="M3" s="100"/>
    </row>
    <row r="4" spans="1:13" s="39" customFormat="1" ht="45.75" customHeight="1">
      <c r="A4" s="104" t="s">
        <v>39122</v>
      </c>
      <c r="B4" s="104" t="str">
        <f>IFERROR(VLOOKUP(D4,DB!A:K,11,0),"")</f>
        <v>R5</v>
      </c>
      <c r="C4" s="104">
        <v>1</v>
      </c>
      <c r="D4" s="104" t="s">
        <v>34832</v>
      </c>
      <c r="E4" s="104" t="s">
        <v>39109</v>
      </c>
      <c r="F4" s="105">
        <v>45948.661111111112</v>
      </c>
      <c r="G4" s="106">
        <f t="shared" ref="G4" ca="1" si="1">IFERROR(NOW()-F4,"")</f>
        <v>48.668327777777449</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15.956140277776285</v>
      </c>
      <c r="H5" s="133">
        <v>45981.360798611109</v>
      </c>
      <c r="I5" s="104" t="str">
        <f>IFERROR(VLOOKUP(D5,DB!A:F,6,0),"")</f>
        <v>SCECO</v>
      </c>
      <c r="J5" s="104" t="str">
        <f>IFERROR(VLOOKUP(D5,DB!A:G,7,0),"")</f>
        <v>Dead</v>
      </c>
      <c r="K5" s="104" t="s">
        <v>39125</v>
      </c>
      <c r="L5" s="104" t="str">
        <f>IFERROR(VLOOKUP(D5,DB!A:I,9,0),"")</f>
        <v>Latis</v>
      </c>
    </row>
    <row r="6" spans="1:13" ht="23.25" customHeight="1">
      <c r="A6" s="101" t="s">
        <v>39126</v>
      </c>
      <c r="B6" s="37" t="str">
        <f>IFERROR(VLOOKUP(D6,DB!A:K,11,0),"")</f>
        <v>R5</v>
      </c>
      <c r="C6" s="37">
        <v>1</v>
      </c>
      <c r="D6" s="101" t="s">
        <v>37850</v>
      </c>
      <c r="E6" s="37" t="s">
        <v>39106</v>
      </c>
      <c r="F6" s="38">
        <v>45997.107442129629</v>
      </c>
      <c r="G6" s="132">
        <f t="shared" ref="G6:G16" ca="1" si="2">IFERROR(NOW()-F6,"")</f>
        <v>0.22199675926094642</v>
      </c>
      <c r="H6" s="38">
        <v>45997.093553240738</v>
      </c>
      <c r="I6" s="37" t="str">
        <f>IFERROR(VLOOKUP(D6,DB!A:F,6,0),"")</f>
        <v>SCECO</v>
      </c>
      <c r="J6" s="37" t="str">
        <f>IFERROR(VLOOKUP(D6,DB!A:G,7,0),"")</f>
        <v>In progress</v>
      </c>
      <c r="K6" s="101" t="s">
        <v>39127</v>
      </c>
      <c r="L6" s="37" t="str">
        <f>IFERROR(VLOOKUP(D6,DB!A:I,9,0),"")</f>
        <v>Latis</v>
      </c>
    </row>
    <row r="7" spans="1:13">
      <c r="A7" s="37"/>
      <c r="B7" s="37" t="str">
        <f>IFERROR(VLOOKUP(D7,DB!A:K,11,0),"")</f>
        <v/>
      </c>
      <c r="C7" s="37"/>
      <c r="D7" s="37"/>
      <c r="E7" s="37"/>
      <c r="F7" s="38"/>
      <c r="G7" s="132">
        <f t="shared" ca="1" si="2"/>
        <v>45997.32943888889</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45997.32943888889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45997.32943888889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45997.32943888889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45997.32943888889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45997.32943888889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45997.32943888889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45997.32943888889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45997.32943888889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45997.32943888889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45997.32943888889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45997.32943888889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45997.32943888889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45997.32943888889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45997.32943888889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45997.32943888889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45997.32943888889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45997.32943888889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45997.32943888889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45997.32943888889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45997.32943888889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45997.32943888889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45997.32943888889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45997.32943888889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45997.32943888889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45997.32943888889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45997.32943888889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45997.32943888889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45997.32943888889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45997.32943888889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45997.32943888889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45997.32943888889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45997.32943888889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45997.32943888889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45997.32943888889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45997.32943888889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45997.32943888889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45997.32943888889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45997.32943888889</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45997.32943888889</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45997.32943888889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45997.32943888889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45997.32943888889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45997.32943888889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45997.32943888889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45997.32943888889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45997.32943888889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45997.32943888889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45997.32943888889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45997.32943888889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45997.32943888889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45997.32943888889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45997.32943888889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45997.32943888889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45997.32943888889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45997.32943888889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45997.32943888889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45997.32943888889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45997.32943888889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45997.32943888889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45997.32943888889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45997.32943888889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45997.32943888889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45997.32943888889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45997.32943888889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45997.32943888889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45997.32943888889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45997.32943888889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45997.32943888889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45997.32943888889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45997.32943888889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45997.32943888889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45997.32943888889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45997.32943888889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45997.32943888889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45997.32943888889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45997.32943888889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45997.32943888889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45997.32943888889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45997.32943888889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45997.32943888889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45997.32943888889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45997.32943888889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45997.32943888889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45997.32943888889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45997.32943888889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45997.32943888889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45997.32943888889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45997.32943888889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45997.32943888889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45997.32943888889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45997.32943888889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45997.32943888889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45997.32943888889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45997.32943888889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45997.32943888889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45997.32943888889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45997.32943888889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45997.32943888889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45997.32943888889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45997.32943888889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45997.32943888889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45997.32943888889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45997.32943888889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45997.32943888889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45997.32943888889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45997.32943888889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45997.32943888889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45997.32943888889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45997.32943888889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45997.32943888889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45997.32943888889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45997.32943888889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45997.32943888889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45997.32943888889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45997.32943888889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45997.32943888889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45997.32943888889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45997.32943888889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45997.32943888889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45997.32943888889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45997.32943888889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45997.32943888889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45997.32943888889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45997.32943888889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45997.32943888889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45997.32943888889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45997.32943888889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45997.32943888889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45997.32943888889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45997.32943888889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45997.32943888889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45997.32943888889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45997.32943888889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45997.32943888889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45997.32943888889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45997.32943888889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45997.32943888889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45997.32943888889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45997.32943888889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45997.32943888889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45997.32943888889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45997.32943888889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45997.32943888889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45997.32943888889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45997.32943888889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45997.32943888889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45997.32943888889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45997.32943888889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45997.32943888889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45997.32943888889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45997.32943888889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45997.32943888889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45997.32943888889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45997.32943888889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45997.32943888889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45997.32943888889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45997.32943888889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45997.32943888889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45997.32943888889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45997.32943888889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45997.32943888889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45997.32943888889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45997.32943888889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45997.32943888889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45997.32943888889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45997.32943888889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45997.32943888889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45997.32943888889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45997.32943888889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45997.32943888889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45997.32943888889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45997.32943888889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45997.32943888889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45997.32943888889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45997.32943888889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45997.32943888889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45997.32943888889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45997.32943888889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45997.32943888889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45997.32943888889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45997.32943888889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45997.32943888889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45997.32943888889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45997.32943888889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45997.32943888889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45997.32943888889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45997.32943888889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45997.32943888889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45997.32943888889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45997.32943888889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45997.32943888889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45997.32943888889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45997.32943888889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45997.32943888889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45997.32943888889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45997.32943888889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45997.32943888889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45997.32943888889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45997.32943888889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45997.32943888889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45997.32943888889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45997.32943888889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45997.32943888889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45997.32943888889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45997.32943888889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45997.32943888889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45997.32943888889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45997.32943888889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45997.32943888889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45997.32943888889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45997.32943888889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45997.32943888889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45997.32943888889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45997.32943888889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45997.32943888889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45997.32943888889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45997.32943888889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45997.32943888889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45997.32943888889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45997.32943888889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45997.32943888889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45997.32943888889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45997.32943888889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45997.32943888889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45997.32943888889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45997.32943888889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45997.32943888889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45997.32943888889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45997.32943888889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45997.32943888889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45997.32943888889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45997.32943888889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45997.32943888889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45997.32943888889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45997.32943888889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45997.32943888889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45997.32943888889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45997.32943888889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45997.32943888889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45997.32943888889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45997.32943888889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45997.32943888889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45997.32943888889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45997.32943888889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45997.32943888889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45997.32943888889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45997.32943888889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45997.32943888889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45997.32943888889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45997.32943888889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45997.32943888889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45997.32943888889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45997.32943888889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45997.32943888889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45997.32943888889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45997.32943888889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45997.32943888889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45997.32943888889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45997.32943888889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45997.32943888889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45997.32943888889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45997.32943888889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45997.32943888889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45997.32943888889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45997.32943888889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45997.32943888889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45997.32943888889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45997.32943888889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45997.32943888889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45997.32943888889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45997.32943888889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45997.32943888889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45997.32943888889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45997.32943888889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45997.32943888889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45997.32943888889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45997.32943888889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45997.32943888889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45997.32943888889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45997.32943888889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45997.32943888889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45997.32943888889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45997.32943888889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45997.32943888889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45997.32943888889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45997.32943888889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45997.32943888889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45997.32943888889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45997.32943888889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45997.32943888889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45997.32943888889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45997.32943888889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45997.32943888889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45997.32943888889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45997.32943888889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45997.32943888889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45997.32943888889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45997.32943888889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45997.32943888889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45997.32943888889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45997.32943888889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45997.32943888889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45997.32943888889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45997.32943888889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45997.32943888889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45997.32943888889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45997.32943888889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45997.32943888889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45997.32943888889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45997.32943888889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45997.32943888889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45997.32943888889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45997.32943888889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45997.32943888889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45997.32943888889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45997.32943888889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45997.32943888889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45997.32943888889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45997.32943888889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45997.32943888889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45997.32943888889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45997.32943888889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45997.32943888889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45997.32943888889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45997.32943888889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45997.32943888889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45997.32943888889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45997.32943888889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45997.32943888889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45997.32943888889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45997.32943888889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45997.32943888889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45997.32943888889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45997.32943888889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45997.32943888889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45997.32943888889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45997.32943888889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45997.32943888889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45997.32943888889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45997.32943888889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45997.32943888889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45997.32943888889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45997.32943888889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45997.32943888889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45997.32943888889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45997.32943888889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45997.32943888889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45997.32943888889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45997.32943888889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45997.32943888889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45997.32943888889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45997.32943888889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45997.32943888889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45997.32943888889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45997.32943888889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45997.32943888889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45997.32943888889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45997.32943888889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45997.32943888889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45997.32943888889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45997.32943888889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45997.32943888889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45997.32943888889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45997.32943888889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45997.32943888889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45997.32943888889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45997.32943888889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45997.32943888889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45997.32943888889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45997.32943888889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45997.32943888889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45997.32943888889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45997.32943888889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45997.32943888889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45997.32943888889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45997.32943888889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45997.32943888889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45997.32943888889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45997.32943888889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45997.32943888889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45997.32943888889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45997.32943888889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45997.32943888889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45997.32943888889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45997.32943888889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45997.32943888889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45997.32943888889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45997.32943888889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45997.32943888889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45997.32943888889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45997.32943888889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45997.32943888889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45997.32943888889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45997.32943888889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45997.32943888889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45997.32943888889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45997.32943888889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45997.32943888889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45997.32943888889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45997.32943888889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45997.32943888889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45997.32943888889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45997.32943888889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45997.32943888889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45997.32943888889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45997.32943888889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45997.32943888889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45997.32943888889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45997.32943888889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45997.32943888889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45997.32943888889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45997.32943888889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45997.32943888889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45997.32943888889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45997.32943888889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45997.32943888889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45997.32943888889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45997.32943888889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45997.32943888889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45997.32943888889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45997.32943888889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45997.32943888889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45997.32943888889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45997.32943888889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45997.32943888889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45997.32943888889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45997.32943888889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45997.32943888889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45997.32943888889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45997.32943888889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45997.32943888889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45997.32943888889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45997.32943888889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45997.32943888889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45997.32943888889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45997.32943888889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45997.32943888889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45997.32943888889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45997.32943888889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45997.32943888889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45997.32943888889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45997.32943888889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45997.32943888889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45997.32943888889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45997.32943888889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45997.32943888889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45997.32943888889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45997.32943888889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45997.32943888889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45997.32943888889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45997.32943888889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45997.32943888889</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45997.32943888889</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